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IERRE EJERCICIO ASE 2024\"/>
    </mc:Choice>
  </mc:AlternateContent>
  <bookViews>
    <workbookView xWindow="-120" yWindow="-120" windowWidth="20730" windowHeight="11040" firstSheet="53" activeTab="55"/>
  </bookViews>
  <sheets>
    <sheet name="Hoja1" sheetId="1" r:id="rId1"/>
    <sheet name="56.-DIRECCION CASA DE LA CULTUR" sheetId="62" r:id="rId2"/>
    <sheet name="55.-DIRECCION SERVICIO MEDICO" sheetId="61" r:id="rId3"/>
    <sheet name="54.-DIRECCION INSTITUCIONES EDU" sheetId="60" r:id="rId4"/>
    <sheet name="53.-DIRECCION DE JUVENTUD" sheetId="59" r:id="rId5"/>
    <sheet name="52.-DIRECCION DE PROGRAMAS SOCI" sheetId="58" r:id="rId6"/>
    <sheet name="51.-DIRECCION DE RASTRO" sheetId="57" r:id="rId7"/>
    <sheet name="50.-DIRECCION DE MOVILIDAD" sheetId="56" r:id="rId8"/>
    <sheet name="49.-DIRECCION DE  MERCADO " sheetId="55" r:id="rId9"/>
    <sheet name="48.-DIRECCION DE PANTEONES" sheetId="54" r:id="rId10"/>
    <sheet name="47.-DIRECCION DE PARQUES" sheetId="53" r:id="rId11"/>
    <sheet name="46.-DIRECCION DE LIMPIA" sheetId="52" r:id="rId12"/>
    <sheet name="45.-DIRECCION DE ALUMBRADO" sheetId="51" r:id="rId13"/>
    <sheet name="44.-DIRECCION DE DEPORTES" sheetId="50" r:id="rId14"/>
    <sheet name="43.-DIRECCION DE REGLAMENTOS" sheetId="49" r:id="rId15"/>
    <sheet name="42.-DIRECCION DE PROTECCION C." sheetId="48" r:id="rId16"/>
    <sheet name="41.-DIRECCION DE ASUNTOS JURI." sheetId="47" r:id="rId17"/>
    <sheet name="40.-DIRECCION DE PREVENCION D." sheetId="46" r:id="rId18"/>
    <sheet name="39.-DIRECCION DE TRANSITO" sheetId="45" r:id="rId19"/>
    <sheet name="38.-DIRECCION DE SEGURIDAD P." sheetId="44" r:id="rId20"/>
    <sheet name="37.-DIRECCION DE LA DIVERSIDAD" sheetId="43" r:id="rId21"/>
    <sheet name="36.-DIRECCION DE IGUALDAD " sheetId="42" r:id="rId22"/>
    <sheet name="35.-DIRECCION GENERAL DEL DIF" sheetId="41" r:id="rId23"/>
    <sheet name="34.-DIRECCION DE TRANSPARENCIA" sheetId="40" r:id="rId24"/>
    <sheet name="33.-DIRECCION DE EVALUACION" sheetId="39" r:id="rId25"/>
    <sheet name="32.-DIRECCION DE PLANEACION" sheetId="38" r:id="rId26"/>
    <sheet name="31.-DIRECCION DE SALUD" sheetId="37" r:id="rId27"/>
    <sheet name="30.-DIRECCION DE EDUCACION" sheetId="36" r:id="rId28"/>
    <sheet name="29.-DIRECCION DE DESARROLLO R" sheetId="35" r:id="rId29"/>
    <sheet name="28.DIRECCION DE ATENCION A COM." sheetId="34" r:id="rId30"/>
    <sheet name="27.-DIRECCION DE OFICIALIA " sheetId="33" r:id="rId31"/>
    <sheet name="26.DIRECCION DE COMUNICACION S." sheetId="32" r:id="rId32"/>
    <sheet name="25.-DIRECCION DE DESARROLLO S." sheetId="31" r:id="rId33"/>
    <sheet name="24.-DIRECCION DE SERVICIOS G." sheetId="30" r:id="rId34"/>
    <sheet name="23.-JEFATURA DE AGUA POTABLE" sheetId="29" r:id="rId35"/>
    <sheet name="22.-DIRECCION DE SERVICIOS P." sheetId="28" r:id="rId36"/>
    <sheet name="21.-DIRECCION DE DESARROLLO EC." sheetId="27" r:id="rId37"/>
    <sheet name="20.-DIRECCION DE ECOLOGIA Y M. " sheetId="26" r:id="rId38"/>
    <sheet name="19.-DIRECCION DE OBRAS PUBLICAS" sheetId="25" r:id="rId39"/>
    <sheet name="18.-DIRECCION DE CONTROL P." sheetId="24" r:id="rId40"/>
    <sheet name="17.-DIRECCION DE CATASTRO" sheetId="23" r:id="rId41"/>
    <sheet name="16.-DIRECCION DE CONTABILIDAD" sheetId="21" r:id="rId42"/>
    <sheet name="15.-DIRECCION DE CUENTA PUBLICA" sheetId="20" r:id="rId43"/>
    <sheet name="14.-DIRECCION DE RECURSOS H." sheetId="19" r:id="rId44"/>
    <sheet name="13.-DIRECCION GENERAL DE ADMON " sheetId="18" r:id="rId45"/>
    <sheet name="12.-SECRETARIA GENERAL" sheetId="17" r:id="rId46"/>
    <sheet name="11.-ORGANO DE CONTROL INTERNO" sheetId="16" r:id="rId47"/>
    <sheet name="10.-SINDICATURA" sheetId="15" r:id="rId48"/>
    <sheet name="09.-REGIDURIA DE CULTURA" sheetId="14" r:id="rId49"/>
    <sheet name="08.-REGIDURIA DE MEDIO AMBIENTE" sheetId="13" r:id="rId50"/>
    <sheet name="07.-REGIDURIA DE SALUD Y JUV." sheetId="12" r:id="rId51"/>
    <sheet name="06.-REGIDURIA DE DERECHOS DE" sheetId="11" r:id="rId52"/>
    <sheet name="05.REGIDURIA DE ATENCION Y PAR." sheetId="10" r:id="rId53"/>
    <sheet name="04.-REGIDURIA DE EDUACION" sheetId="9" r:id="rId54"/>
    <sheet name="03.-REGIDURIA DE DESARROLLO RU." sheetId="8" r:id="rId55"/>
    <sheet name="02.-REGIDURIA DE DESARROLLO URB" sheetId="7" r:id="rId56"/>
    <sheet name="01.-PRESIDENCIA" sheetId="2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</externalReferences>
  <definedNames>
    <definedName name="_xlnm.Print_Area" localSheetId="56">'01.-PRESIDENCIA'!$A$1:$M$43</definedName>
    <definedName name="_xlnm.Print_Area" localSheetId="55">'02.-REGIDURIA DE DESARROLLO URB'!$A$1:$M$43</definedName>
    <definedName name="_xlnm.Print_Area" localSheetId="54">'03.-REGIDURIA DE DESARROLLO RU.'!$A$1:$M$43</definedName>
    <definedName name="_xlnm.Print_Area" localSheetId="53">'04.-REGIDURIA DE EDUACION'!$A$1:$M$43</definedName>
    <definedName name="_xlnm.Print_Area" localSheetId="52">'05.REGIDURIA DE ATENCION Y PAR.'!$A$1:$M$43</definedName>
    <definedName name="_xlnm.Print_Area" localSheetId="51">'06.-REGIDURIA DE DERECHOS DE'!$A$1:$M$43</definedName>
    <definedName name="_xlnm.Print_Area" localSheetId="50">'07.-REGIDURIA DE SALUD Y JUV.'!$A$1:$M$43</definedName>
    <definedName name="_xlnm.Print_Area" localSheetId="49">'08.-REGIDURIA DE MEDIO AMBIENTE'!$A$1:$M$43</definedName>
    <definedName name="_xlnm.Print_Area" localSheetId="48">'09.-REGIDURIA DE CULTURA'!$A$1:$M$43</definedName>
    <definedName name="_xlnm.Print_Area" localSheetId="47">'10.-SINDICATURA'!$A$1:$M$43</definedName>
    <definedName name="_xlnm.Print_Area" localSheetId="46">'11.-ORGANO DE CONTROL INTERNO'!$A$1:$M$43</definedName>
    <definedName name="_xlnm.Print_Area" localSheetId="45">'12.-SECRETARIA GENERAL'!$A$1:$M$43</definedName>
    <definedName name="_xlnm.Print_Area" localSheetId="44">'13.-DIRECCION GENERAL DE ADMON '!$A$1:$M$43</definedName>
    <definedName name="_xlnm.Print_Area" localSheetId="43">'14.-DIRECCION DE RECURSOS H.'!$A$1:$M$43</definedName>
    <definedName name="_xlnm.Print_Area" localSheetId="42">'15.-DIRECCION DE CUENTA PUBLICA'!$A$1:$M$43</definedName>
    <definedName name="_xlnm.Print_Area" localSheetId="41">'16.-DIRECCION DE CONTABILIDAD'!$A$1:$M$42</definedName>
    <definedName name="_xlnm.Print_Area" localSheetId="40">'17.-DIRECCION DE CATASTRO'!$A$1:$M$43</definedName>
    <definedName name="_xlnm.Print_Area" localSheetId="39">'18.-DIRECCION DE CONTROL P.'!$A$1:$M$43</definedName>
    <definedName name="_xlnm.Print_Area" localSheetId="38">'19.-DIRECCION DE OBRAS PUBLICAS'!$A$1:$M$43</definedName>
    <definedName name="_xlnm.Print_Area" localSheetId="37">'20.-DIRECCION DE ECOLOGIA Y M. '!$A$1:$M$43</definedName>
    <definedName name="_xlnm.Print_Area" localSheetId="36">'21.-DIRECCION DE DESARROLLO EC.'!$A$1:$M$43</definedName>
    <definedName name="_xlnm.Print_Area" localSheetId="35">'22.-DIRECCION DE SERVICIOS P.'!$A$1:$M$43</definedName>
    <definedName name="_xlnm.Print_Area" localSheetId="34">'23.-JEFATURA DE AGUA POTABLE'!$A$1:$M$43</definedName>
    <definedName name="_xlnm.Print_Area" localSheetId="33">'24.-DIRECCION DE SERVICIOS G.'!$A$1:$M$43</definedName>
    <definedName name="_xlnm.Print_Area" localSheetId="32">'25.-DIRECCION DE DESARROLLO S.'!$A$1:$M$43</definedName>
    <definedName name="_xlnm.Print_Area" localSheetId="31">'26.DIRECCION DE COMUNICACION S.'!$A$1:$M$43</definedName>
    <definedName name="_xlnm.Print_Area" localSheetId="30">'27.-DIRECCION DE OFICIALIA '!$A$1:$M$43</definedName>
    <definedName name="_xlnm.Print_Area" localSheetId="29">'28.DIRECCION DE ATENCION A COM.'!$A$1:$M$43</definedName>
    <definedName name="_xlnm.Print_Area" localSheetId="28">'29.-DIRECCION DE DESARROLLO R'!$A$1:$M$43</definedName>
    <definedName name="_xlnm.Print_Area" localSheetId="27">'30.-DIRECCION DE EDUCACION'!$A$1:$M$43</definedName>
    <definedName name="_xlnm.Print_Area" localSheetId="26">'31.-DIRECCION DE SALUD'!$A$1:$M$43</definedName>
    <definedName name="_xlnm.Print_Area" localSheetId="25">'32.-DIRECCION DE PLANEACION'!$A$1:$M$43</definedName>
    <definedName name="_xlnm.Print_Area" localSheetId="24">'33.-DIRECCION DE EVALUACION'!$A$1:$M$43</definedName>
    <definedName name="_xlnm.Print_Area" localSheetId="23">'34.-DIRECCION DE TRANSPARENCIA'!$A$1:$M$43</definedName>
    <definedName name="_xlnm.Print_Area" localSheetId="22">'35.-DIRECCION GENERAL DEL DIF'!$A$1:$M$43</definedName>
    <definedName name="_xlnm.Print_Area" localSheetId="21">'36.-DIRECCION DE IGUALDAD '!$A$1:$M$43</definedName>
    <definedName name="_xlnm.Print_Area" localSheetId="20">'37.-DIRECCION DE LA DIVERSIDAD'!$A$1:$M$43</definedName>
    <definedName name="_xlnm.Print_Area" localSheetId="19">'38.-DIRECCION DE SEGURIDAD P.'!$A$1:$M$43</definedName>
    <definedName name="_xlnm.Print_Area" localSheetId="18">'39.-DIRECCION DE TRANSITO'!$A$1:$M$43</definedName>
    <definedName name="_xlnm.Print_Area" localSheetId="17">'40.-DIRECCION DE PREVENCION D.'!$A$1:$M$43</definedName>
    <definedName name="_xlnm.Print_Area" localSheetId="16">'41.-DIRECCION DE ASUNTOS JURI.'!$A$1:$M$43</definedName>
    <definedName name="_xlnm.Print_Area" localSheetId="15">'42.-DIRECCION DE PROTECCION C.'!$A$1:$M$43</definedName>
    <definedName name="_xlnm.Print_Area" localSheetId="14">'43.-DIRECCION DE REGLAMENTOS'!$A$1:$M$43</definedName>
    <definedName name="_xlnm.Print_Area" localSheetId="13">'44.-DIRECCION DE DEPORTES'!$A$1:$M$43</definedName>
    <definedName name="_xlnm.Print_Area" localSheetId="12">'45.-DIRECCION DE ALUMBRADO'!$A$1:$M$43</definedName>
    <definedName name="_xlnm.Print_Area" localSheetId="11">'46.-DIRECCION DE LIMPIA'!$A$1:$M$43</definedName>
    <definedName name="_xlnm.Print_Area" localSheetId="10">'47.-DIRECCION DE PARQUES'!$A$1:$M$43</definedName>
    <definedName name="_xlnm.Print_Area" localSheetId="9">'48.-DIRECCION DE PANTEONES'!$A$1:$M$43</definedName>
    <definedName name="_xlnm.Print_Area" localSheetId="8">'49.-DIRECCION DE  MERCADO '!$A$1:$M$43</definedName>
    <definedName name="_xlnm.Print_Area" localSheetId="7">'50.-DIRECCION DE MOVILIDAD'!$A$1:$M$43</definedName>
    <definedName name="_xlnm.Print_Area" localSheetId="6">'51.-DIRECCION DE RASTRO'!$A$1:$M$43</definedName>
    <definedName name="_xlnm.Print_Area" localSheetId="5">'52.-DIRECCION DE PROGRAMAS SOCI'!$A$1:$M$43</definedName>
    <definedName name="_xlnm.Print_Area" localSheetId="4">'53.-DIRECCION DE JUVENTUD'!$A$1:$M$43</definedName>
    <definedName name="_xlnm.Print_Area" localSheetId="3">'54.-DIRECCION INSTITUCIONES EDU'!$A$1:$M$43</definedName>
    <definedName name="_xlnm.Print_Area" localSheetId="2">'55.-DIRECCION SERVICIO MEDICO'!$A$1:$M$43</definedName>
    <definedName name="_xlnm.Print_Area" localSheetId="1">'56.-DIRECCION CASA DE LA CULTUR'!$A$1:$M$43</definedName>
    <definedName name="_xlnm.Print_Area" localSheetId="0">Hoja1!$A$1:$M$43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4" l="1"/>
  <c r="D13" i="54"/>
  <c r="D14" i="54"/>
  <c r="C14" i="54"/>
  <c r="C13" i="54"/>
  <c r="C12" i="54"/>
  <c r="C15" i="55" l="1"/>
  <c r="C14" i="55"/>
  <c r="C13" i="55"/>
  <c r="C12" i="55"/>
  <c r="D13" i="56" l="1"/>
  <c r="D14" i="56"/>
  <c r="D12" i="56"/>
  <c r="C14" i="56"/>
  <c r="C13" i="56"/>
  <c r="C12" i="56"/>
  <c r="C14" i="57" l="1"/>
  <c r="C13" i="57"/>
  <c r="C12" i="57"/>
  <c r="D15" i="58" l="1"/>
  <c r="D14" i="58"/>
  <c r="D13" i="58"/>
  <c r="D12" i="58"/>
  <c r="C15" i="58"/>
  <c r="C14" i="58"/>
  <c r="C12" i="58"/>
  <c r="D14" i="59" l="1"/>
  <c r="C14" i="59"/>
  <c r="D13" i="59"/>
  <c r="C13" i="59"/>
  <c r="D12" i="59"/>
  <c r="C12" i="59"/>
  <c r="D14" i="60" l="1"/>
  <c r="C14" i="60"/>
  <c r="D13" i="60"/>
  <c r="C13" i="60"/>
  <c r="D12" i="60"/>
  <c r="C12" i="60"/>
  <c r="D15" i="61" l="1"/>
  <c r="C15" i="61"/>
  <c r="D14" i="61"/>
  <c r="C14" i="61"/>
  <c r="D13" i="61"/>
  <c r="C13" i="61"/>
  <c r="D12" i="61"/>
  <c r="C12" i="61"/>
  <c r="I15" i="62" l="1"/>
  <c r="D15" i="62"/>
  <c r="I14" i="62"/>
  <c r="D14" i="62"/>
  <c r="I13" i="62"/>
  <c r="I12" i="62"/>
  <c r="B12" i="62"/>
  <c r="I15" i="61"/>
  <c r="I14" i="61"/>
  <c r="I13" i="61"/>
  <c r="I12" i="61"/>
  <c r="B12" i="61"/>
  <c r="I14" i="60"/>
  <c r="I13" i="60"/>
  <c r="I12" i="60"/>
  <c r="B12" i="60"/>
  <c r="I14" i="59"/>
  <c r="I13" i="59"/>
  <c r="I12" i="59"/>
  <c r="B12" i="59"/>
  <c r="I15" i="58"/>
  <c r="I14" i="58"/>
  <c r="I13" i="58"/>
  <c r="C13" i="58"/>
  <c r="I12" i="58"/>
  <c r="B12" i="58"/>
  <c r="I14" i="57"/>
  <c r="D14" i="57"/>
  <c r="I13" i="57"/>
  <c r="D13" i="57"/>
  <c r="I12" i="57"/>
  <c r="D12" i="57"/>
  <c r="B12" i="57"/>
  <c r="I14" i="56"/>
  <c r="I13" i="56"/>
  <c r="I12" i="56"/>
  <c r="B12" i="56"/>
  <c r="I15" i="55"/>
  <c r="D15" i="55"/>
  <c r="I14" i="55"/>
  <c r="D14" i="55"/>
  <c r="I13" i="55"/>
  <c r="D13" i="55"/>
  <c r="I12" i="55"/>
  <c r="D12" i="55"/>
  <c r="B12" i="55"/>
  <c r="I14" i="54"/>
  <c r="I13" i="54"/>
  <c r="I12" i="54"/>
  <c r="B12" i="54"/>
  <c r="I15" i="53"/>
  <c r="D15" i="53"/>
  <c r="C15" i="53"/>
  <c r="I14" i="53"/>
  <c r="D14" i="53"/>
  <c r="C14" i="53"/>
  <c r="I13" i="53"/>
  <c r="D13" i="53"/>
  <c r="C13" i="53"/>
  <c r="I12" i="53"/>
  <c r="B12" i="53"/>
  <c r="D12" i="50" l="1"/>
  <c r="D15" i="52" l="1"/>
  <c r="C15" i="52"/>
  <c r="D14" i="52"/>
  <c r="C14" i="52"/>
  <c r="D13" i="52"/>
  <c r="C13" i="52"/>
  <c r="D12" i="52"/>
  <c r="C12" i="52"/>
  <c r="I15" i="52" l="1"/>
  <c r="I14" i="52"/>
  <c r="I13" i="52"/>
  <c r="I12" i="52"/>
  <c r="B12" i="52"/>
  <c r="D15" i="51"/>
  <c r="C15" i="51"/>
  <c r="D14" i="51"/>
  <c r="C14" i="51"/>
  <c r="D13" i="51"/>
  <c r="C13" i="51"/>
  <c r="D12" i="51"/>
  <c r="C12" i="51"/>
  <c r="I15" i="51" l="1"/>
  <c r="I14" i="51"/>
  <c r="I13" i="51"/>
  <c r="I12" i="51"/>
  <c r="B12" i="51"/>
  <c r="C14" i="50"/>
  <c r="D15" i="50" l="1"/>
  <c r="C15" i="50"/>
  <c r="D14" i="50"/>
  <c r="D13" i="50"/>
  <c r="C13" i="50"/>
  <c r="C12" i="50"/>
  <c r="I15" i="50" l="1"/>
  <c r="I14" i="50"/>
  <c r="I13" i="50"/>
  <c r="I12" i="50"/>
  <c r="B12" i="50"/>
  <c r="D15" i="49"/>
  <c r="C15" i="49"/>
  <c r="D14" i="49"/>
  <c r="C14" i="49"/>
  <c r="D13" i="49"/>
  <c r="C13" i="49"/>
  <c r="D12" i="49"/>
  <c r="C12" i="49"/>
  <c r="B12" i="49" l="1"/>
  <c r="I15" i="49"/>
  <c r="I14" i="49"/>
  <c r="I13" i="49"/>
  <c r="I12" i="49"/>
  <c r="D15" i="47"/>
  <c r="C15" i="47"/>
  <c r="D14" i="47"/>
  <c r="C14" i="47"/>
  <c r="D13" i="47"/>
  <c r="C13" i="47"/>
  <c r="D12" i="47"/>
  <c r="C12" i="47"/>
  <c r="D15" i="48" l="1"/>
  <c r="C15" i="48"/>
  <c r="D14" i="48"/>
  <c r="C14" i="48"/>
  <c r="D13" i="48"/>
  <c r="C13" i="48"/>
  <c r="D12" i="48"/>
  <c r="C12" i="48"/>
  <c r="I15" i="48" l="1"/>
  <c r="I14" i="48"/>
  <c r="I13" i="48"/>
  <c r="I12" i="48"/>
  <c r="I15" i="47" l="1"/>
  <c r="I14" i="47"/>
  <c r="I13" i="47"/>
  <c r="I12" i="47"/>
  <c r="B12" i="47"/>
  <c r="B12" i="48" s="1"/>
  <c r="C13" i="46"/>
  <c r="D14" i="46"/>
  <c r="C14" i="46"/>
  <c r="D15" i="46"/>
  <c r="C15" i="46"/>
  <c r="D13" i="46"/>
  <c r="D12" i="46"/>
  <c r="C12" i="46"/>
  <c r="I15" i="46" l="1"/>
  <c r="I14" i="46"/>
  <c r="I13" i="46"/>
  <c r="I12" i="46"/>
  <c r="B12" i="46"/>
  <c r="D15" i="45"/>
  <c r="C15" i="45"/>
  <c r="D14" i="45"/>
  <c r="C14" i="45"/>
  <c r="D13" i="45"/>
  <c r="C13" i="45"/>
  <c r="D12" i="45"/>
  <c r="C12" i="45"/>
  <c r="I15" i="45" l="1"/>
  <c r="I14" i="45"/>
  <c r="I13" i="45"/>
  <c r="I12" i="45"/>
  <c r="B12" i="45"/>
  <c r="D15" i="44"/>
  <c r="C15" i="44"/>
  <c r="D14" i="44"/>
  <c r="C14" i="44"/>
  <c r="D13" i="44"/>
  <c r="C13" i="44"/>
  <c r="D12" i="44"/>
  <c r="C12" i="44"/>
  <c r="B12" i="44" l="1"/>
  <c r="I15" i="44"/>
  <c r="I14" i="44"/>
  <c r="I13" i="44"/>
  <c r="I12" i="44"/>
  <c r="D15" i="43" l="1"/>
  <c r="C15" i="43"/>
  <c r="D14" i="43"/>
  <c r="C14" i="43"/>
  <c r="D13" i="43"/>
  <c r="D12" i="43"/>
  <c r="C13" i="43"/>
  <c r="C12" i="43"/>
  <c r="I15" i="43" l="1"/>
  <c r="I14" i="43"/>
  <c r="I13" i="43"/>
  <c r="I12" i="43"/>
  <c r="B12" i="43"/>
  <c r="D15" i="42"/>
  <c r="C15" i="42"/>
  <c r="D14" i="42"/>
  <c r="C14" i="42"/>
  <c r="D13" i="42"/>
  <c r="C13" i="42"/>
  <c r="D12" i="42"/>
  <c r="C12" i="42"/>
  <c r="I15" i="42" l="1"/>
  <c r="I14" i="42"/>
  <c r="I13" i="42"/>
  <c r="I12" i="42"/>
  <c r="B12" i="42"/>
  <c r="D15" i="41"/>
  <c r="C12" i="41"/>
  <c r="C13" i="41"/>
  <c r="C14" i="41"/>
  <c r="C15" i="41"/>
  <c r="D14" i="41"/>
  <c r="D13" i="41"/>
  <c r="D12" i="41"/>
  <c r="I15" i="41" l="1"/>
  <c r="I14" i="41"/>
  <c r="I13" i="41"/>
  <c r="I12" i="41"/>
  <c r="B12" i="41"/>
  <c r="D15" i="40"/>
  <c r="C15" i="40"/>
  <c r="D14" i="40"/>
  <c r="C14" i="40"/>
  <c r="D13" i="40"/>
  <c r="C13" i="40"/>
  <c r="D12" i="40"/>
  <c r="C12" i="40"/>
  <c r="I15" i="40" l="1"/>
  <c r="I14" i="40"/>
  <c r="I13" i="40"/>
  <c r="I12" i="40"/>
  <c r="B12" i="40"/>
  <c r="D15" i="39"/>
  <c r="C15" i="39"/>
  <c r="D14" i="39"/>
  <c r="C14" i="39"/>
  <c r="D13" i="39"/>
  <c r="C13" i="39"/>
  <c r="D12" i="39"/>
  <c r="C12" i="39"/>
  <c r="I15" i="39" l="1"/>
  <c r="I14" i="39"/>
  <c r="I13" i="39"/>
  <c r="I12" i="39"/>
  <c r="D15" i="38"/>
  <c r="C15" i="38"/>
  <c r="D14" i="38"/>
  <c r="C14" i="38"/>
  <c r="D13" i="38"/>
  <c r="C13" i="38"/>
  <c r="D12" i="38"/>
  <c r="C12" i="38"/>
  <c r="I15" i="38" l="1"/>
  <c r="I14" i="38"/>
  <c r="I13" i="38"/>
  <c r="I12" i="38"/>
  <c r="D15" i="37"/>
  <c r="C15" i="37"/>
  <c r="D14" i="37"/>
  <c r="C14" i="37"/>
  <c r="D13" i="37"/>
  <c r="C13" i="37"/>
  <c r="D12" i="37"/>
  <c r="C12" i="37"/>
  <c r="I15" i="37" l="1"/>
  <c r="I14" i="37"/>
  <c r="I13" i="37"/>
  <c r="I12" i="37"/>
  <c r="B12" i="37"/>
  <c r="D15" i="36"/>
  <c r="C15" i="36"/>
  <c r="D14" i="36"/>
  <c r="C14" i="36"/>
  <c r="D13" i="36"/>
  <c r="C13" i="36"/>
  <c r="D12" i="36"/>
  <c r="C12" i="36"/>
  <c r="I15" i="36" l="1"/>
  <c r="I14" i="36"/>
  <c r="I13" i="36"/>
  <c r="I12" i="36"/>
  <c r="B12" i="36"/>
  <c r="D15" i="35"/>
  <c r="C15" i="35"/>
  <c r="D14" i="35"/>
  <c r="C14" i="35"/>
  <c r="D13" i="35"/>
  <c r="C13" i="35"/>
  <c r="D12" i="35"/>
  <c r="C12" i="35"/>
  <c r="I15" i="35" l="1"/>
  <c r="I14" i="35"/>
  <c r="I13" i="35"/>
  <c r="I12" i="35"/>
  <c r="B12" i="35"/>
  <c r="D15" i="34"/>
  <c r="C15" i="34"/>
  <c r="D14" i="34"/>
  <c r="C14" i="34"/>
  <c r="D13" i="34"/>
  <c r="C13" i="34"/>
  <c r="D12" i="34"/>
  <c r="C12" i="34"/>
  <c r="I15" i="34" l="1"/>
  <c r="I14" i="34"/>
  <c r="I13" i="34"/>
  <c r="I12" i="34"/>
  <c r="B12" i="34"/>
  <c r="C13" i="33"/>
  <c r="D15" i="33"/>
  <c r="C15" i="33"/>
  <c r="D14" i="33"/>
  <c r="C14" i="33"/>
  <c r="D13" i="33"/>
  <c r="D12" i="33"/>
  <c r="C12" i="33"/>
  <c r="I15" i="33" l="1"/>
  <c r="I13" i="33"/>
  <c r="I12" i="33"/>
  <c r="B12" i="33"/>
  <c r="D15" i="32"/>
  <c r="C15" i="32"/>
  <c r="C14" i="32"/>
  <c r="D13" i="32"/>
  <c r="C13" i="32"/>
  <c r="D12" i="32"/>
  <c r="C12" i="32"/>
  <c r="I15" i="32" l="1"/>
  <c r="I14" i="32"/>
  <c r="D14" i="32"/>
  <c r="I13" i="32"/>
  <c r="I12" i="32"/>
  <c r="B12" i="32"/>
  <c r="D15" i="31"/>
  <c r="C15" i="31"/>
  <c r="D14" i="31"/>
  <c r="C14" i="31"/>
  <c r="D13" i="31"/>
  <c r="C13" i="31"/>
  <c r="D12" i="31"/>
  <c r="C12" i="31"/>
  <c r="I15" i="31" l="1"/>
  <c r="I14" i="31"/>
  <c r="I13" i="31"/>
  <c r="I12" i="31"/>
  <c r="B12" i="31"/>
  <c r="D15" i="30"/>
  <c r="C15" i="30"/>
  <c r="D14" i="30"/>
  <c r="C14" i="30"/>
  <c r="D13" i="30"/>
  <c r="C13" i="30"/>
  <c r="D12" i="30"/>
  <c r="C12" i="30"/>
  <c r="I15" i="30" l="1"/>
  <c r="I14" i="30"/>
  <c r="I13" i="30"/>
  <c r="I12" i="30"/>
  <c r="B12" i="30"/>
  <c r="D15" i="29"/>
  <c r="C15" i="29"/>
  <c r="D14" i="29"/>
  <c r="C14" i="29"/>
  <c r="D13" i="29"/>
  <c r="C13" i="29"/>
  <c r="D12" i="29"/>
  <c r="C12" i="29"/>
  <c r="I15" i="29" l="1"/>
  <c r="I14" i="29"/>
  <c r="I13" i="29"/>
  <c r="I12" i="29"/>
  <c r="B12" i="29"/>
  <c r="D15" i="28"/>
  <c r="C15" i="28"/>
  <c r="D14" i="28"/>
  <c r="C14" i="28"/>
  <c r="D13" i="28"/>
  <c r="C13" i="28"/>
  <c r="D12" i="28"/>
  <c r="C12" i="28"/>
  <c r="I15" i="28" l="1"/>
  <c r="I14" i="28"/>
  <c r="I13" i="28"/>
  <c r="I12" i="28"/>
  <c r="B12" i="28"/>
  <c r="C15" i="27"/>
  <c r="D14" i="27"/>
  <c r="D15" i="27" s="1"/>
  <c r="C14" i="27"/>
  <c r="D13" i="27"/>
  <c r="C13" i="27"/>
  <c r="D12" i="27"/>
  <c r="C12" i="27"/>
  <c r="I15" i="27" l="1"/>
  <c r="I14" i="27"/>
  <c r="I13" i="27"/>
  <c r="I12" i="27"/>
  <c r="B12" i="27"/>
  <c r="D15" i="26"/>
  <c r="C15" i="26"/>
  <c r="D14" i="26"/>
  <c r="C14" i="26"/>
  <c r="D13" i="26"/>
  <c r="C13" i="26"/>
  <c r="D12" i="26"/>
  <c r="C12" i="26"/>
  <c r="I15" i="26" l="1"/>
  <c r="I14" i="26"/>
  <c r="I13" i="26"/>
  <c r="I12" i="26"/>
  <c r="B12" i="26"/>
  <c r="D15" i="25"/>
  <c r="C15" i="25"/>
  <c r="D14" i="25"/>
  <c r="C14" i="25"/>
  <c r="D13" i="25"/>
  <c r="C13" i="25"/>
  <c r="D12" i="25"/>
  <c r="C12" i="25"/>
  <c r="I15" i="25" l="1"/>
  <c r="I14" i="25"/>
  <c r="I13" i="25"/>
  <c r="I12" i="25"/>
  <c r="B12" i="25"/>
  <c r="D15" i="24"/>
  <c r="C15" i="24"/>
  <c r="D14" i="24"/>
  <c r="C14" i="24"/>
  <c r="D13" i="24"/>
  <c r="C13" i="24"/>
  <c r="D12" i="24"/>
  <c r="C12" i="24"/>
  <c r="I15" i="24" l="1"/>
  <c r="I14" i="24"/>
  <c r="I13" i="24"/>
  <c r="I12" i="24"/>
  <c r="B12" i="24"/>
  <c r="D15" i="23"/>
  <c r="C15" i="23"/>
  <c r="D14" i="23"/>
  <c r="C14" i="23"/>
  <c r="D13" i="23"/>
  <c r="C13" i="23"/>
  <c r="D12" i="23"/>
  <c r="C12" i="23"/>
  <c r="I15" i="23" l="1"/>
  <c r="I14" i="23"/>
  <c r="I13" i="23"/>
  <c r="I12" i="23"/>
  <c r="B12" i="23"/>
  <c r="D14" i="21"/>
  <c r="C14" i="21"/>
  <c r="D13" i="21"/>
  <c r="C13" i="21"/>
  <c r="D12" i="21"/>
  <c r="C12" i="21"/>
  <c r="I14" i="21" l="1"/>
  <c r="I13" i="21"/>
  <c r="I12" i="21"/>
  <c r="B12" i="21"/>
  <c r="B12" i="20"/>
  <c r="D15" i="20" l="1"/>
  <c r="C15" i="20"/>
  <c r="I14" i="20"/>
  <c r="D14" i="20"/>
  <c r="C14" i="20"/>
  <c r="I13" i="20"/>
  <c r="D13" i="20"/>
  <c r="C13" i="20"/>
  <c r="I12" i="20"/>
  <c r="D12" i="20"/>
  <c r="C12" i="20"/>
  <c r="D15" i="19"/>
  <c r="D14" i="19"/>
  <c r="D13" i="19"/>
  <c r="D12" i="19"/>
  <c r="C15" i="19"/>
  <c r="C14" i="19"/>
  <c r="C13" i="19"/>
  <c r="C12" i="19"/>
  <c r="I15" i="19" l="1"/>
  <c r="I14" i="19"/>
  <c r="I13" i="19"/>
  <c r="I12" i="19"/>
  <c r="B12" i="19"/>
  <c r="D15" i="18"/>
  <c r="D14" i="18"/>
  <c r="D13" i="18"/>
  <c r="D12" i="18"/>
  <c r="C15" i="18"/>
  <c r="C14" i="18"/>
  <c r="C13" i="18"/>
  <c r="C12" i="18"/>
  <c r="B12" i="18" l="1"/>
  <c r="I15" i="18"/>
  <c r="I14" i="18"/>
  <c r="I13" i="18"/>
  <c r="I12" i="18"/>
  <c r="D15" i="17"/>
  <c r="D14" i="17"/>
  <c r="D13" i="17"/>
  <c r="D12" i="17"/>
  <c r="C12" i="17"/>
  <c r="C15" i="17"/>
  <c r="C14" i="17"/>
  <c r="C13" i="17"/>
  <c r="I15" i="17" l="1"/>
  <c r="I14" i="17"/>
  <c r="I13" i="17"/>
  <c r="I12" i="17"/>
  <c r="D15" i="16"/>
  <c r="D14" i="16"/>
  <c r="D13" i="16"/>
  <c r="C12" i="16"/>
  <c r="B12" i="16"/>
  <c r="I15" i="16" l="1"/>
  <c r="C15" i="16"/>
  <c r="I14" i="16"/>
  <c r="C14" i="16"/>
  <c r="I13" i="16"/>
  <c r="C13" i="16"/>
  <c r="I12" i="16"/>
  <c r="D12" i="16"/>
  <c r="D15" i="15" l="1"/>
  <c r="D14" i="15"/>
  <c r="D13" i="15"/>
  <c r="D12" i="15"/>
  <c r="B12" i="15"/>
  <c r="B12" i="17" s="1"/>
  <c r="C15" i="15"/>
  <c r="C14" i="15"/>
  <c r="C13" i="15"/>
  <c r="C12" i="15"/>
  <c r="I15" i="15" l="1"/>
  <c r="I14" i="15"/>
  <c r="I13" i="15"/>
  <c r="I12" i="15"/>
  <c r="I15" i="14"/>
  <c r="D15" i="14"/>
  <c r="C15" i="14"/>
  <c r="I14" i="14"/>
  <c r="D14" i="14"/>
  <c r="C14" i="14"/>
  <c r="I13" i="14"/>
  <c r="D13" i="14"/>
  <c r="C13" i="14"/>
  <c r="I12" i="14"/>
  <c r="D12" i="14"/>
  <c r="C12" i="14"/>
  <c r="B12" i="14"/>
  <c r="I15" i="13"/>
  <c r="D15" i="13"/>
  <c r="C15" i="13"/>
  <c r="I14" i="13"/>
  <c r="D14" i="13"/>
  <c r="C14" i="13"/>
  <c r="I13" i="13"/>
  <c r="D13" i="13"/>
  <c r="C13" i="13"/>
  <c r="I12" i="13"/>
  <c r="D12" i="13"/>
  <c r="C12" i="13"/>
  <c r="B12" i="13"/>
  <c r="I15" i="12"/>
  <c r="D15" i="12"/>
  <c r="C15" i="12"/>
  <c r="I14" i="12"/>
  <c r="D14" i="12"/>
  <c r="C14" i="12"/>
  <c r="I13" i="12"/>
  <c r="D13" i="12"/>
  <c r="C13" i="12"/>
  <c r="I12" i="12"/>
  <c r="D12" i="12"/>
  <c r="C12" i="12"/>
  <c r="B12" i="12"/>
  <c r="I15" i="11"/>
  <c r="D15" i="11"/>
  <c r="C15" i="11"/>
  <c r="I14" i="11"/>
  <c r="D14" i="11"/>
  <c r="C14" i="11"/>
  <c r="I13" i="11"/>
  <c r="D13" i="11"/>
  <c r="C13" i="11"/>
  <c r="I12" i="11"/>
  <c r="D12" i="11"/>
  <c r="C12" i="11"/>
  <c r="B12" i="11"/>
  <c r="I15" i="10"/>
  <c r="D15" i="10"/>
  <c r="C15" i="10"/>
  <c r="I14" i="10"/>
  <c r="D14" i="10"/>
  <c r="C14" i="10"/>
  <c r="I13" i="10"/>
  <c r="D13" i="10"/>
  <c r="C13" i="10"/>
  <c r="I12" i="10"/>
  <c r="D12" i="10"/>
  <c r="C12" i="10"/>
  <c r="B12" i="10"/>
  <c r="I15" i="9"/>
  <c r="D15" i="9"/>
  <c r="C15" i="9"/>
  <c r="I14" i="9"/>
  <c r="D14" i="9"/>
  <c r="C14" i="9"/>
  <c r="I13" i="9"/>
  <c r="D13" i="9"/>
  <c r="C13" i="9"/>
  <c r="D12" i="9"/>
  <c r="C12" i="9"/>
  <c r="B12" i="9"/>
  <c r="I15" i="8"/>
  <c r="D15" i="8"/>
  <c r="C15" i="8"/>
  <c r="I14" i="8"/>
  <c r="D14" i="8"/>
  <c r="C14" i="8"/>
  <c r="I13" i="8"/>
  <c r="D13" i="8"/>
  <c r="C13" i="8"/>
  <c r="D12" i="8"/>
  <c r="C12" i="8"/>
  <c r="B12" i="8"/>
  <c r="D15" i="7" l="1"/>
  <c r="C15" i="7"/>
  <c r="C14" i="2" s="1"/>
  <c r="D14" i="7"/>
  <c r="C14" i="7"/>
  <c r="D13" i="7"/>
  <c r="C13" i="7"/>
  <c r="D12" i="7"/>
  <c r="C12" i="7"/>
  <c r="B12" i="7"/>
  <c r="C15" i="2"/>
  <c r="C13" i="2"/>
  <c r="C12" i="2"/>
  <c r="D13" i="2" l="1"/>
  <c r="D14" i="2"/>
  <c r="D15" i="2"/>
  <c r="D12" i="2" l="1"/>
  <c r="B12" i="2" l="1"/>
  <c r="I12" i="1" l="1"/>
</calcChain>
</file>

<file path=xl/sharedStrings.xml><?xml version="1.0" encoding="utf-8"?>
<sst xmlns="http://schemas.openxmlformats.org/spreadsheetml/2006/main" count="2319" uniqueCount="128">
  <si>
    <t>Nombre del indicador</t>
  </si>
  <si>
    <t>Método de Cálculo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</si>
  <si>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</si>
  <si>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</si>
  <si>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</si>
  <si>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</si>
  <si>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</si>
  <si>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</si>
  <si>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Critico</t>
  </si>
  <si>
    <t>Con riesgo</t>
  </si>
  <si>
    <t>Aceptable</t>
  </si>
  <si>
    <t>Tipo de Indicador</t>
  </si>
  <si>
    <r>
      <rPr>
        <b/>
        <sz val="11"/>
        <color theme="1"/>
        <rFont val="Arial Narrow"/>
        <family val="2"/>
      </rPr>
      <t>Costo del Programa presupuestario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</si>
  <si>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Fecha de elaboración</t>
    </r>
    <r>
      <rPr>
        <sz val="11"/>
        <color theme="1"/>
        <rFont val="Arial Narrow"/>
        <family val="2"/>
      </rPr>
      <t>: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</si>
  <si>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</si>
  <si>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</si>
  <si>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</si>
  <si>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</si>
  <si>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</si>
  <si>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</si>
  <si>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</si>
  <si>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</si>
  <si>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</si>
  <si>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</si>
  <si>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</si>
  <si>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Nombre del Programa presupuestario</t>
  </si>
  <si>
    <t xml:space="preserve">Área Administrativa Responsable </t>
  </si>
  <si>
    <t>Formato ED-1</t>
  </si>
  <si>
    <t xml:space="preserve"> Indicadores de Resultados Estratégicos y de Gestión diseñados para cada uno de los programas presupuestarios</t>
  </si>
  <si>
    <r>
      <rPr>
        <b/>
        <sz val="11"/>
        <color theme="1"/>
        <rFont val="Arial Narrow"/>
        <family val="2"/>
      </rPr>
      <t>Período comprendido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</si>
  <si>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Entidad Fiscalizable</t>
    </r>
    <r>
      <rPr>
        <sz val="11"/>
        <color theme="1"/>
        <rFont val="Arial Narrow"/>
        <family val="2"/>
      </rPr>
      <t>:</t>
    </r>
  </si>
  <si>
    <t>U. de M.</t>
  </si>
  <si>
    <t>Municipio  EDUARDO NERI, Guerrero.</t>
  </si>
  <si>
    <t>Del  01 de Enero al 30 de Junio de 2024</t>
  </si>
  <si>
    <t>PRESIDENCIA</t>
  </si>
  <si>
    <t>X</t>
  </si>
  <si>
    <t>SEMESTRAL</t>
  </si>
  <si>
    <t>GESTION</t>
  </si>
  <si>
    <t>PORCENTAJE</t>
  </si>
  <si>
    <t xml:space="preserve">                    Municipio  Eduardo Neri, Guerrero.</t>
  </si>
  <si>
    <r>
      <rPr>
        <b/>
        <sz val="11"/>
        <color theme="1"/>
        <rFont val="Arial Narrow"/>
        <family val="2"/>
      </rPr>
      <t xml:space="preserve">                          Período comprendido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</si>
  <si>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 xml:space="preserve">                        Entidad Fiscalizable</t>
    </r>
    <r>
      <rPr>
        <sz val="11"/>
        <color theme="1"/>
        <rFont val="Arial Narrow"/>
        <family val="2"/>
      </rPr>
      <t>:</t>
    </r>
  </si>
  <si>
    <t>SINDICATURA</t>
  </si>
  <si>
    <t>ORGANO DE CONTROL INTERNO</t>
  </si>
  <si>
    <t>SECRETARIA GENERAL</t>
  </si>
  <si>
    <t>DIRECCION GENERAL DE ADMINISTRACION Y FINANZAS.</t>
  </si>
  <si>
    <t>DIRECCION DE RECURSOS HUMANOS</t>
  </si>
  <si>
    <t>DIRECCION DE CUENTA PUBLICA</t>
  </si>
  <si>
    <t>DIRECCION DE CONTABILIDAD</t>
  </si>
  <si>
    <t>DIRECCION DE CATASTRO</t>
  </si>
  <si>
    <t>DIRECCION DE CONTROL PATRIMONIAL</t>
  </si>
  <si>
    <t>DIRECCION ECOLOGIA Y MEDIO AMBIENTE</t>
  </si>
  <si>
    <t>DIRECCION GENERAL DE DESARROLLO URBANO Y OBRAS PUBLICAS</t>
  </si>
  <si>
    <t>DIRECCION DE DESARROLLO ECONOMICO</t>
  </si>
  <si>
    <t>DIRECCION DE SERVICIOS PUBLICOS</t>
  </si>
  <si>
    <t>DIRECCION DE SERVICIOS GENERALES</t>
  </si>
  <si>
    <t>DIRECCION DE DESARROLLO SOCIAL</t>
  </si>
  <si>
    <t>DIRECCION DE COMUNICACIÓN SOCIAL</t>
  </si>
  <si>
    <t>DIRECCION DE OFICIALIA DE REGISTRO CIVIL</t>
  </si>
  <si>
    <t>DIRECCION DE ATENCION A COMUNIDADES Y ASUNTOS INDIGENAS</t>
  </si>
  <si>
    <t>DIRECCION DE DESARROLLO RURAL</t>
  </si>
  <si>
    <t>PLANEACION SEGUIMIENTO Y EVLAUACION DE POLITICA.</t>
  </si>
  <si>
    <t>DIRECCION GEN ERAL DEL DIF</t>
  </si>
  <si>
    <t>DIRECCION DE LA DIVERSIDAD SEXUAL</t>
  </si>
  <si>
    <t xml:space="preserve">DIRECCION DE TRANSITO </t>
  </si>
  <si>
    <t>DIRECCION DE REGLAMENTOS</t>
  </si>
  <si>
    <t>DIRECCION DE PROTECCION CIVIL</t>
  </si>
  <si>
    <t>DIRECCION DE ASUNTOS JURIDICOS</t>
  </si>
  <si>
    <t>DIRECCION DE DEPORTES</t>
  </si>
  <si>
    <t>DIRECCION DE ALUMBRADO PUBLICO</t>
  </si>
  <si>
    <t>REGIDURIA DE DESARROLLO URBANO, OBRAS PUBLICAS Y DEPORTES.</t>
  </si>
  <si>
    <t>REGIDURIA DE EDUCACION Y GRUPOS VULNERABLES</t>
  </si>
  <si>
    <t>REGIDURIA DE SALUD Y JUVENTUD.</t>
  </si>
  <si>
    <t>REGIURIA DE CULTURA, RECREACION Y ESPECTACULOS Y EQUIDAD DE GENERO.</t>
  </si>
  <si>
    <t>31 de diciembre del 2024</t>
  </si>
  <si>
    <t>Trimestral</t>
  </si>
  <si>
    <t xml:space="preserve">                          Período comprendido:</t>
  </si>
  <si>
    <t xml:space="preserve">                        Entidad Fiscalizable:</t>
  </si>
  <si>
    <t>31 de diciembredel 2024</t>
  </si>
  <si>
    <t>31 de  diciembre del 2024</t>
  </si>
  <si>
    <t>TRIMESTRAL</t>
  </si>
  <si>
    <t>31  de  diciembrel 2024</t>
  </si>
  <si>
    <t>}</t>
  </si>
  <si>
    <t>31 de  diciembrel 2024</t>
  </si>
  <si>
    <t>31 de diciembrebre del 2024</t>
  </si>
  <si>
    <t>31 de Diciembre del 2024</t>
  </si>
  <si>
    <t>Areas recreativas integrales.</t>
  </si>
  <si>
    <t>(Número de parques sin heces fecales / Total de parques supervisados) * 100</t>
  </si>
  <si>
    <t>DIRECCION DE  INSTITUCIONES EDUCATIVAS</t>
  </si>
  <si>
    <t>DIRECCION DE  JUVENTUD Y LA NIÑEZ</t>
  </si>
  <si>
    <t>DIRECCION DE PROGRAMAS SOCIALES</t>
  </si>
  <si>
    <t>DIRECCION DE RASTRO</t>
  </si>
  <si>
    <t>DIRECCION DE MOVILIDAD</t>
  </si>
  <si>
    <t>DIRECCION DE   MERCADO</t>
  </si>
  <si>
    <t>DIRECCION DE PANTEONES</t>
  </si>
  <si>
    <t>DIRECCION DE PARQUES Y JARDINES</t>
  </si>
  <si>
    <t>DIRECCION DE  LIMPIA</t>
  </si>
  <si>
    <t>Porcentaje de domingos culturales realizados</t>
  </si>
  <si>
    <t>Porcentaje de sesiones de ensayo efectuadas</t>
  </si>
  <si>
    <t>Porcentaje de clases impartidas</t>
  </si>
  <si>
    <t>Porcentaje de colonias intervenidas con actividades culturales</t>
  </si>
  <si>
    <t>(Clases impartidas / Clases planificadas) * 100</t>
  </si>
  <si>
    <t>(Colonias intervenidas / Colonias planificadas) * 100</t>
  </si>
  <si>
    <t>REGIDURIA DE DESARROLLO RURAL Y ASUNTOS INDIGENAS</t>
  </si>
  <si>
    <t>REGIDURIA DE DERECHO DE NIÑAS, NIÑOS Y ADOLECENTES Y ATENCION, PARTICIPACION SOCIAL DE MIGRANTES Y FOMENTO AL EMPLEO.</t>
  </si>
  <si>
    <t>REGIDURIA DE ATENCION Y PARTICIPACION SOCIAL DE MIGRANTES.</t>
  </si>
  <si>
    <t>REGIDURIA DE MEDIO AMBIENTE, RECURSOS NATURALES.</t>
  </si>
  <si>
    <t>16,415.203.41</t>
  </si>
  <si>
    <t>DIRECCION DE AGUA POTABLE Y ALCANTARILLADO</t>
  </si>
  <si>
    <t>DIRECCION  GENERAL DE EDUCACION Y CULTURA</t>
  </si>
  <si>
    <t>DIRECCION GENERAL DE SALUD</t>
  </si>
  <si>
    <t>DIRECCION DE PLANEACION PARA EL DESARROLLO MUNICIPAL</t>
  </si>
  <si>
    <t xml:space="preserve"> INSTANCIA TECNICA DE EVALUACION DEL DESEMPEÑO</t>
  </si>
  <si>
    <t xml:space="preserve">  UNIDAD DE TRANSPARENCIA</t>
  </si>
  <si>
    <t>DIRECCION DE LA INSTANCIA DE  IGUALDAD ENTRE MUJERES Y HOMBRES</t>
  </si>
  <si>
    <t>DIRECCION GENERAL  DE SEGURIDAD PUBLICA</t>
  </si>
  <si>
    <t xml:space="preserve">DIRECCION DE PREVENCION SOCIAL  DEL DELITO </t>
  </si>
  <si>
    <t>Del  01 de enero  al 31 de diciembre  de  2024</t>
  </si>
  <si>
    <t>Del  01 de enero  al 31 de diciembre de 2024</t>
  </si>
  <si>
    <t>Del  01 de enero al 31 de diciembre de 2024</t>
  </si>
  <si>
    <t>Del  01 de enero al 30 de diciembre de 2024</t>
  </si>
  <si>
    <t>Del  01 enero   al 31 de diciembre de 2024</t>
  </si>
  <si>
    <t>Del  01 de enero al 31 de diciembre  de 2024</t>
  </si>
  <si>
    <t>Del  01 de enero al 31 de  diciembre 2024</t>
  </si>
  <si>
    <t>Del  01 de enero al 31 de diciembre 2024</t>
  </si>
  <si>
    <t>Del  01 de enero  al 31 de diciembre 2024</t>
  </si>
  <si>
    <t>DIRECCION DE  CASA DE LA CULTURA</t>
  </si>
  <si>
    <t>DIRECCION DEL  SERVICIO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</si>
</sst>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0.\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 Narrow"/>
      <family val="2"/>
    </font>
    <font>
      <sz val="14"/>
      <color theme="1"/>
      <name val="Arial Narrow"/>
      <family val="2"/>
    </font>
    <font>
      <sz val="11"/>
      <color rgb="FF000000"/>
      <name val="Calibri"/>
      <family val="2"/>
      <charset val="1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2" fillId="0" borderId="0"/>
    <xf numFmtId="0" fontId="17" fillId="0" borderId="0"/>
  </cellStyleXfs>
  <cellXfs count="1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8" fillId="6" borderId="15" xfId="0" applyNumberFormat="1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0" fontId="8" fillId="3" borderId="1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29" xfId="0" applyFont="1" applyFill="1" applyBorder="1" applyAlignment="1">
      <alignment horizontal="justify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justify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0" fontId="8" fillId="3" borderId="23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justify" vertical="center" wrapText="1"/>
    </xf>
    <xf numFmtId="164" fontId="18" fillId="0" borderId="1" xfId="3" applyNumberFormat="1" applyFont="1" applyBorder="1" applyAlignment="1">
      <alignment horizontal="center" vertical="center" wrapText="1"/>
    </xf>
    <xf numFmtId="0" fontId="16" fillId="0" borderId="35" xfId="2" applyFont="1" applyBorder="1" applyAlignment="1">
      <alignment horizontal="justify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49" fontId="0" fillId="0" borderId="15" xfId="0" applyNumberFormat="1" applyBorder="1" applyAlignment="1">
      <alignment horizontal="center"/>
    </xf>
    <xf numFmtId="44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externalLink" Target="externalLinks/externalLink11.xml"/><Relationship Id="rId84" Type="http://schemas.openxmlformats.org/officeDocument/2006/relationships/externalLink" Target="externalLinks/externalLink27.xml"/><Relationship Id="rId89" Type="http://schemas.openxmlformats.org/officeDocument/2006/relationships/externalLink" Target="externalLinks/externalLink3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4.xml"/><Relationship Id="rId92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externalLink" Target="externalLinks/externalLink9.xml"/><Relationship Id="rId74" Type="http://schemas.openxmlformats.org/officeDocument/2006/relationships/externalLink" Target="externalLinks/externalLink17.xml"/><Relationship Id="rId79" Type="http://schemas.openxmlformats.org/officeDocument/2006/relationships/externalLink" Target="externalLinks/externalLink22.xml"/><Relationship Id="rId87" Type="http://schemas.openxmlformats.org/officeDocument/2006/relationships/externalLink" Target="externalLinks/externalLink30.xml"/><Relationship Id="rId102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82" Type="http://schemas.openxmlformats.org/officeDocument/2006/relationships/externalLink" Target="externalLinks/externalLink25.xml"/><Relationship Id="rId90" Type="http://schemas.openxmlformats.org/officeDocument/2006/relationships/externalLink" Target="externalLinks/externalLink33.xml"/><Relationship Id="rId95" Type="http://schemas.openxmlformats.org/officeDocument/2006/relationships/externalLink" Target="externalLinks/externalLink3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externalLink" Target="externalLinks/externalLink12.xml"/><Relationship Id="rId77" Type="http://schemas.openxmlformats.org/officeDocument/2006/relationships/externalLink" Target="externalLinks/externalLink20.xml"/><Relationship Id="rId100" Type="http://schemas.openxmlformats.org/officeDocument/2006/relationships/externalLink" Target="externalLinks/externalLink43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5.xml"/><Relationship Id="rId80" Type="http://schemas.openxmlformats.org/officeDocument/2006/relationships/externalLink" Target="externalLinks/externalLink23.xml"/><Relationship Id="rId85" Type="http://schemas.openxmlformats.org/officeDocument/2006/relationships/externalLink" Target="externalLinks/externalLink28.xml"/><Relationship Id="rId93" Type="http://schemas.openxmlformats.org/officeDocument/2006/relationships/externalLink" Target="externalLinks/externalLink36.xml"/><Relationship Id="rId98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externalLink" Target="externalLinks/externalLink10.xml"/><Relationship Id="rId103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externalLink" Target="externalLinks/externalLink13.xml"/><Relationship Id="rId75" Type="http://schemas.openxmlformats.org/officeDocument/2006/relationships/externalLink" Target="externalLinks/externalLink18.xml"/><Relationship Id="rId83" Type="http://schemas.openxmlformats.org/officeDocument/2006/relationships/externalLink" Target="externalLinks/externalLink26.xml"/><Relationship Id="rId88" Type="http://schemas.openxmlformats.org/officeDocument/2006/relationships/externalLink" Target="externalLinks/externalLink31.xml"/><Relationship Id="rId91" Type="http://schemas.openxmlformats.org/officeDocument/2006/relationships/externalLink" Target="externalLinks/externalLink34.xml"/><Relationship Id="rId96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externalLink" Target="externalLinks/externalLink8.xml"/><Relationship Id="rId73" Type="http://schemas.openxmlformats.org/officeDocument/2006/relationships/externalLink" Target="externalLinks/externalLink16.xml"/><Relationship Id="rId78" Type="http://schemas.openxmlformats.org/officeDocument/2006/relationships/externalLink" Target="externalLinks/externalLink21.xml"/><Relationship Id="rId81" Type="http://schemas.openxmlformats.org/officeDocument/2006/relationships/externalLink" Target="externalLinks/externalLink24.xml"/><Relationship Id="rId86" Type="http://schemas.openxmlformats.org/officeDocument/2006/relationships/externalLink" Target="externalLinks/externalLink29.xml"/><Relationship Id="rId94" Type="http://schemas.openxmlformats.org/officeDocument/2006/relationships/externalLink" Target="externalLinks/externalLink37.xml"/><Relationship Id="rId99" Type="http://schemas.openxmlformats.org/officeDocument/2006/relationships/externalLink" Target="externalLinks/externalLink42.xml"/><Relationship Id="rId101" Type="http://schemas.openxmlformats.org/officeDocument/2006/relationships/externalLink" Target="externalLinks/externalLink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9.xml"/><Relationship Id="rId97" Type="http://schemas.openxmlformats.org/officeDocument/2006/relationships/externalLink" Target="externalLinks/externalLink40.xml"/><Relationship Id="rId10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64083</xdr:colOff>
      <xdr:row>0</xdr:row>
      <xdr:rowOff>51954</xdr:rowOff>
    </xdr:from>
    <xdr:to>
      <xdr:col>0</xdr:col>
      <xdr:colOff>1019175</xdr:colOff>
      <xdr:row>3</xdr:row>
      <xdr:rowOff>60614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83308E89-5F08-9BCB-5796-7EE7A7B04114}"/>
            </a:ext>
          </a:extLst>
        </xdr:cNvPr>
        <xdr:cNvSpPr/>
      </xdr:nvSpPr>
      <xdr:spPr>
        <a:xfrm>
          <a:off x="64083" y="51954"/>
          <a:ext cx="955092" cy="556348"/>
        </a:xfrm>
        <a:prstGeom prst="rect">
          <a:avLst/>
        </a:prstGeom>
        <a:solidFill>
          <a:srgbClr val="640C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 baseline="0">
              <a:solidFill>
                <a:schemeClr val="bg1"/>
              </a:solidFill>
              <a:latin typeface="Arial Narrow" panose="020B0606020202030204" pitchFamily="34" charset="0"/>
            </a:rPr>
            <a:t>Lgotipo de la entidad</a:t>
          </a:r>
          <a:endParaRPr lang="es-MX" sz="1100" b="1">
            <a:solidFill>
              <a:schemeClr val="bg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123826</xdr:colOff>
      <xdr:row>16</xdr:row>
      <xdr:rowOff>85726</xdr:rowOff>
    </xdr:from>
    <xdr:to>
      <xdr:col>12</xdr:col>
      <xdr:colOff>581026</xdr:colOff>
      <xdr:row>24</xdr:row>
      <xdr:rowOff>73821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3109914"/>
          <a:ext cx="13816013" cy="1512095"/>
          <a:chOff x="850447" y="3522550"/>
          <a:chExt cx="16231609" cy="1281868"/>
        </a:xfrm>
      </xdr:grpSpPr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</a:t>
            </a:r>
          </a:p>
          <a:p>
            <a:pPr algn="ctr" rtl="1">
              <a:defRPr sz="1000"/>
            </a:pPr>
            <a:endPara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7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>
    <xdr:from>
      <xdr:col>0</xdr:col>
      <xdr:colOff>84664</xdr:colOff>
      <xdr:row>25</xdr:row>
      <xdr:rowOff>0</xdr:rowOff>
    </xdr:from>
    <xdr:to>
      <xdr:col>6</xdr:col>
      <xdr:colOff>846664</xdr:colOff>
      <xdr:row>40</xdr:row>
      <xdr:rowOff>138546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1E38DA78-3D08-4F43-A060-312B2DF0ECE4}"/>
            </a:ext>
          </a:extLst>
        </xdr:cNvPr>
        <xdr:cNvSpPr/>
      </xdr:nvSpPr>
      <xdr:spPr>
        <a:xfrm>
          <a:off x="84664" y="5074227"/>
          <a:ext cx="8459932" cy="29960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Instructivo de llenado</a:t>
          </a:r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pPr algn="l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1. Anotar el área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 administrativa responsable del Programa presupuestario.</a:t>
          </a:r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2. Anotar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 el nombre del Programa presupuestario aprobado en el Presupuesto de Egresos 2024.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3. </a:t>
          </a:r>
          <a:r>
            <a:rPr lang="es-MX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Anotar el nombre del Indicador</a:t>
          </a:r>
          <a:r>
            <a:rPr lang="es-MX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MX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Anotar el</a:t>
          </a:r>
          <a:r>
            <a:rPr lang="es-MX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método de cálculo del indicador</a:t>
          </a:r>
          <a:r>
            <a:rPr lang="es-MX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(numerador y denominador).</a:t>
          </a:r>
        </a:p>
        <a:p>
          <a:pPr algn="l"/>
          <a:r>
            <a:rPr lang="es-MX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Anotar el tipo de Indicador (estratégico ó de gestión).</a:t>
          </a:r>
        </a:p>
        <a:p>
          <a:pPr algn="l"/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6. </a:t>
          </a:r>
          <a:r>
            <a:rPr lang="es-MX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Anotar la frecuencia de medición</a:t>
          </a:r>
          <a:r>
            <a:rPr lang="es-MX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ya sea </a:t>
          </a:r>
          <a:r>
            <a:rPr lang="es-MX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Trimestral,</a:t>
          </a:r>
          <a:r>
            <a:rPr lang="es-MX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Semestral ó Anual.</a:t>
          </a:r>
          <a:endParaRPr lang="es-MX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7. Anotar las metas programadas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8. Anotar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 las metas realizadas.</a:t>
          </a:r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9. Anotar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 el resultado de las metas alcanzadas.</a:t>
          </a:r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10. Anotar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 la unidad de medida del indicador.</a:t>
          </a:r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11. Anotar el parámetro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 de semaforización en que se encuentre el indicador, ya sea critico, con riesgo o aceptable, dependiendo del avance realizado</a:t>
          </a:r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/>
          <a:endParaRPr lang="es-MX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Nota</a:t>
          </a:r>
          <a:r>
            <a:rPr lang="es-MX" sz="1100" baseline="0">
              <a:latin typeface="Arial" panose="020B0604020202020204" pitchFamily="34" charset="0"/>
              <a:cs typeface="Arial" panose="020B0604020202020204" pitchFamily="34" charset="0"/>
            </a:rPr>
            <a:t>: Los datos plasmados en los siguientes campos, deberán estar vinculados al Presupuesto de Egresos aprobado y/o modificado, Matriz de Indicadores para Resultados, Presupuesto basado en Resultados, Programa Operativo Anual y Reporte de avance del Programa Operativo Anual.</a:t>
          </a:r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347944</xdr:colOff>
      <xdr:row>19</xdr:row>
      <xdr:rowOff>38337</xdr:rowOff>
    </xdr:from>
    <xdr:to>
      <xdr:col>12</xdr:col>
      <xdr:colOff>665070</xdr:colOff>
      <xdr:row>35</xdr:row>
      <xdr:rowOff>97350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47944" y="8652859"/>
          <a:ext cx="13512052" cy="3196660"/>
          <a:chOff x="1116911" y="3699899"/>
          <a:chExt cx="16065069" cy="1265307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95215" y="369989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6911" y="3705448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52689" y="3703680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7562" y="3699972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178593</xdr:rowOff>
    </xdr:from>
    <xdr:to>
      <xdr:col>12</xdr:col>
      <xdr:colOff>581026</xdr:colOff>
      <xdr:row>33</xdr:row>
      <xdr:rowOff>83342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2995321"/>
          <a:ext cx="13652126" cy="3238499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17</xdr:row>
      <xdr:rowOff>24513</xdr:rowOff>
    </xdr:from>
    <xdr:to>
      <xdr:col>12</xdr:col>
      <xdr:colOff>581026</xdr:colOff>
      <xdr:row>33</xdr:row>
      <xdr:rowOff>83344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3415542"/>
          <a:ext cx="13652126" cy="3196478"/>
          <a:chOff x="850447" y="3539183"/>
          <a:chExt cx="16231609" cy="1265235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4367" y="3539183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29302" cy="19854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178594</xdr:rowOff>
    </xdr:from>
    <xdr:to>
      <xdr:col>12</xdr:col>
      <xdr:colOff>581026</xdr:colOff>
      <xdr:row>33</xdr:row>
      <xdr:rowOff>69927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3741657"/>
          <a:ext cx="13671461" cy="3084221"/>
          <a:chOff x="850447" y="3522550"/>
          <a:chExt cx="16231609" cy="127631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439" y="3528001"/>
            <a:ext cx="2930794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39108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26237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40247</xdr:rowOff>
    </xdr:from>
    <xdr:to>
      <xdr:col>12</xdr:col>
      <xdr:colOff>764683</xdr:colOff>
      <xdr:row>2</xdr:row>
      <xdr:rowOff>1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47"/>
          <a:ext cx="13978944" cy="19854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303696</xdr:colOff>
      <xdr:row>18</xdr:row>
      <xdr:rowOff>10132</xdr:rowOff>
    </xdr:from>
    <xdr:to>
      <xdr:col>12</xdr:col>
      <xdr:colOff>691459</xdr:colOff>
      <xdr:row>35</xdr:row>
      <xdr:rowOff>138556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03696" y="13800675"/>
          <a:ext cx="13598524" cy="3413859"/>
          <a:chOff x="1433859" y="3701669"/>
          <a:chExt cx="15779344" cy="1266647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28335" y="3703433"/>
            <a:ext cx="2930794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3859" y="3708558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83912" y="3701669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5816" y="3706936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759239</xdr:colOff>
      <xdr:row>1</xdr:row>
      <xdr:rowOff>1757430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969999" cy="199210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358500</xdr:colOff>
      <xdr:row>15</xdr:row>
      <xdr:rowOff>154782</xdr:rowOff>
    </xdr:from>
    <xdr:to>
      <xdr:col>12</xdr:col>
      <xdr:colOff>567222</xdr:colOff>
      <xdr:row>33</xdr:row>
      <xdr:rowOff>69541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58500" y="9610760"/>
          <a:ext cx="13460896" cy="3393455"/>
          <a:chOff x="1128296" y="3522550"/>
          <a:chExt cx="15937416" cy="1276675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58809" y="3539462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296" y="3539467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36422" y="3527312"/>
            <a:ext cx="3029290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276087</xdr:colOff>
      <xdr:row>1</xdr:row>
      <xdr:rowOff>1750819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01304" cy="198549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179856</xdr:colOff>
      <xdr:row>16</xdr:row>
      <xdr:rowOff>32143</xdr:rowOff>
    </xdr:from>
    <xdr:to>
      <xdr:col>12</xdr:col>
      <xdr:colOff>637055</xdr:colOff>
      <xdr:row>33</xdr:row>
      <xdr:rowOff>153376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79856" y="9403062"/>
          <a:ext cx="13666133" cy="3454983"/>
          <a:chOff x="916995" y="3558361"/>
          <a:chExt cx="16231608" cy="1271839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28461" y="3565282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6995" y="3570442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VAZQUE.Z.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Titiular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19312" y="3558361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7518" y="3558644"/>
            <a:ext cx="3036094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386450</xdr:colOff>
      <xdr:row>2</xdr:row>
      <xdr:rowOff>10456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65788" cy="198549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275673</xdr:colOff>
      <xdr:row>16</xdr:row>
      <xdr:rowOff>12046</xdr:rowOff>
    </xdr:from>
    <xdr:to>
      <xdr:col>12</xdr:col>
      <xdr:colOff>650047</xdr:colOff>
      <xdr:row>33</xdr:row>
      <xdr:rowOff>69541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75673" y="9109111"/>
          <a:ext cx="13474700" cy="3342930"/>
          <a:chOff x="1032244" y="3527134"/>
          <a:chExt cx="16132447" cy="1272032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2438" y="3539403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2244" y="3539408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35400" y="3527134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0641" y="3548814"/>
            <a:ext cx="3036094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492418</xdr:colOff>
      <xdr:row>1</xdr:row>
      <xdr:rowOff>1750819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65788" cy="198549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244566</xdr:colOff>
      <xdr:row>15</xdr:row>
      <xdr:rowOff>111691</xdr:rowOff>
    </xdr:from>
    <xdr:to>
      <xdr:col>12</xdr:col>
      <xdr:colOff>554195</xdr:colOff>
      <xdr:row>32</xdr:row>
      <xdr:rowOff>163839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44566" y="9073240"/>
          <a:ext cx="13550721" cy="3245036"/>
          <a:chOff x="993516" y="3501169"/>
          <a:chExt cx="16056747" cy="126152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11263" y="3508148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516" y="3502937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20972" y="3501169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5163" y="3501689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346598</xdr:colOff>
      <xdr:row>1</xdr:row>
      <xdr:rowOff>1757430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65788" cy="198549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476121</xdr:colOff>
      <xdr:row>17</xdr:row>
      <xdr:rowOff>125135</xdr:rowOff>
    </xdr:from>
    <xdr:to>
      <xdr:col>12</xdr:col>
      <xdr:colOff>489691</xdr:colOff>
      <xdr:row>35</xdr:row>
      <xdr:rowOff>69939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 flipV="1">
          <a:off x="476121" y="11581231"/>
          <a:ext cx="13113707" cy="3467749"/>
          <a:chOff x="1272234" y="3859171"/>
          <a:chExt cx="15700471" cy="1266475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89098" y="3892524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2234" y="3859171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43414" y="3914587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76578" y="3889479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495822</xdr:colOff>
      <xdr:row>1</xdr:row>
      <xdr:rowOff>1750630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65788" cy="1985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109819</xdr:colOff>
      <xdr:row>14</xdr:row>
      <xdr:rowOff>1256977</xdr:rowOff>
    </xdr:from>
    <xdr:to>
      <xdr:col>12</xdr:col>
      <xdr:colOff>524995</xdr:colOff>
      <xdr:row>30</xdr:row>
      <xdr:rowOff>195400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09819" y="9507308"/>
          <a:ext cx="13610102" cy="3201141"/>
          <a:chOff x="833793" y="3345057"/>
          <a:chExt cx="16181646" cy="1270851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28599" y="3345057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3793" y="335615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86148" y="3354381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27600" y="3356217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277907</xdr:colOff>
      <xdr:row>16</xdr:row>
      <xdr:rowOff>49025</xdr:rowOff>
    </xdr:from>
    <xdr:to>
      <xdr:col>12</xdr:col>
      <xdr:colOff>637056</xdr:colOff>
      <xdr:row>33</xdr:row>
      <xdr:rowOff>153380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77907" y="9027738"/>
          <a:ext cx="13399995" cy="3438105"/>
          <a:chOff x="1035732" y="3568799"/>
          <a:chExt cx="16113701" cy="1261313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46964" y="3570350"/>
            <a:ext cx="2930794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5732" y="3570354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20141" y="3573725"/>
            <a:ext cx="3029292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0565" y="3568799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554538</xdr:colOff>
      <xdr:row>1</xdr:row>
      <xdr:rowOff>1761375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65788" cy="198549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15</xdr:row>
      <xdr:rowOff>142874</xdr:rowOff>
    </xdr:from>
    <xdr:to>
      <xdr:col>12</xdr:col>
      <xdr:colOff>581026</xdr:colOff>
      <xdr:row>33</xdr:row>
      <xdr:rowOff>83343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9615682"/>
          <a:ext cx="13687816" cy="3463414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365343</xdr:colOff>
      <xdr:row>2</xdr:row>
      <xdr:rowOff>15253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65788" cy="198549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297008</xdr:colOff>
      <xdr:row>15</xdr:row>
      <xdr:rowOff>179119</xdr:rowOff>
    </xdr:from>
    <xdr:to>
      <xdr:col>12</xdr:col>
      <xdr:colOff>655246</xdr:colOff>
      <xdr:row>25</xdr:row>
      <xdr:rowOff>12370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97008" y="8974281"/>
          <a:ext cx="13581907" cy="1688771"/>
          <a:chOff x="1055918" y="3510113"/>
          <a:chExt cx="16114196" cy="125975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44866" y="351997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918" y="3510113"/>
            <a:ext cx="3020180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40823" y="3513280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4443" y="351268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338905</xdr:colOff>
      <xdr:row>2</xdr:row>
      <xdr:rowOff>6272</xdr:rowOff>
    </xdr:to>
    <xdr:pic>
      <xdr:nvPicPr>
        <xdr:cNvPr id="8" name="Imagen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29522" cy="198549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399913</xdr:colOff>
      <xdr:row>15</xdr:row>
      <xdr:rowOff>1035</xdr:rowOff>
    </xdr:from>
    <xdr:to>
      <xdr:col>12</xdr:col>
      <xdr:colOff>581026</xdr:colOff>
      <xdr:row>32</xdr:row>
      <xdr:rowOff>55734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99913" y="9526035"/>
          <a:ext cx="13350461" cy="3340134"/>
          <a:chOff x="1179315" y="3460010"/>
          <a:chExt cx="15902741" cy="1261021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58462" y="346126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CANDIDO BASILIO SALES.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79315" y="346127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Director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464717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1" y="346001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387131</xdr:colOff>
      <xdr:row>2</xdr:row>
      <xdr:rowOff>11471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29522" cy="198549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42022</xdr:colOff>
      <xdr:row>19</xdr:row>
      <xdr:rowOff>27659</xdr:rowOff>
    </xdr:from>
    <xdr:to>
      <xdr:col>12</xdr:col>
      <xdr:colOff>581026</xdr:colOff>
      <xdr:row>33</xdr:row>
      <xdr:rowOff>125366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42022" y="13656813"/>
          <a:ext cx="13775953" cy="2843149"/>
          <a:chOff x="1481355" y="3542892"/>
          <a:chExt cx="15600701" cy="1280451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3834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1355" y="3563585"/>
            <a:ext cx="3020180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4511" y="3547783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322169</xdr:colOff>
      <xdr:row>2</xdr:row>
      <xdr:rowOff>24464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29522" cy="198549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369167</xdr:colOff>
      <xdr:row>18</xdr:row>
      <xdr:rowOff>115453</xdr:rowOff>
    </xdr:from>
    <xdr:to>
      <xdr:col>12</xdr:col>
      <xdr:colOff>754208</xdr:colOff>
      <xdr:row>32</xdr:row>
      <xdr:rowOff>126638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69167" y="12036135"/>
          <a:ext cx="13532427" cy="2637776"/>
          <a:chOff x="1143163" y="3474249"/>
          <a:chExt cx="16145516" cy="12611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49673" y="3475655"/>
            <a:ext cx="2930794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3163" y="3475659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59388" y="3480791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2119" y="3474249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822615</xdr:colOff>
      <xdr:row>1</xdr:row>
      <xdr:rowOff>1754584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970000" cy="198549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376834</xdr:colOff>
      <xdr:row>18</xdr:row>
      <xdr:rowOff>133948</xdr:rowOff>
    </xdr:from>
    <xdr:to>
      <xdr:col>12</xdr:col>
      <xdr:colOff>729256</xdr:colOff>
      <xdr:row>33</xdr:row>
      <xdr:rowOff>38699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76834" y="12084846"/>
          <a:ext cx="13285586" cy="2806900"/>
          <a:chOff x="1147256" y="3515993"/>
          <a:chExt cx="15585610" cy="1268251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57257" y="353120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7256" y="3524486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703575" y="3515993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66348" y="3522637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967383</xdr:colOff>
      <xdr:row>1</xdr:row>
      <xdr:rowOff>1762251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00547" cy="198549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657803</xdr:colOff>
      <xdr:row>20</xdr:row>
      <xdr:rowOff>57727</xdr:rowOff>
    </xdr:from>
    <xdr:to>
      <xdr:col>12</xdr:col>
      <xdr:colOff>519544</xdr:colOff>
      <xdr:row>33</xdr:row>
      <xdr:rowOff>184368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657803" y="12339204"/>
          <a:ext cx="12994696" cy="2565619"/>
          <a:chOff x="1491333" y="3589834"/>
          <a:chExt cx="15185953" cy="1271817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3271" y="3594734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333" y="360189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647994" y="3592970"/>
            <a:ext cx="3029292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15601" y="3589834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865909</xdr:colOff>
      <xdr:row>1</xdr:row>
      <xdr:rowOff>1754584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98864" cy="198549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268309</xdr:colOff>
      <xdr:row>17</xdr:row>
      <xdr:rowOff>117330</xdr:rowOff>
    </xdr:from>
    <xdr:to>
      <xdr:col>12</xdr:col>
      <xdr:colOff>554195</xdr:colOff>
      <xdr:row>33</xdr:row>
      <xdr:rowOff>2849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68309" y="11909548"/>
          <a:ext cx="13446485" cy="2890590"/>
          <a:chOff x="1779537" y="3497445"/>
          <a:chExt cx="15270538" cy="1271565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7807" y="3497445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79537" y="3509252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20784" y="350158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5249" y="3504846"/>
            <a:ext cx="3036094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402465</xdr:colOff>
      <xdr:row>2</xdr:row>
      <xdr:rowOff>26831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1162" cy="198549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5846</xdr:rowOff>
    </xdr:from>
    <xdr:to>
      <xdr:col>12</xdr:col>
      <xdr:colOff>581026</xdr:colOff>
      <xdr:row>33</xdr:row>
      <xdr:rowOff>83344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9275952"/>
          <a:ext cx="13617799" cy="3270385"/>
          <a:chOff x="850447" y="3542892"/>
          <a:chExt cx="16231609" cy="126152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6064" y="3549727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402465</xdr:colOff>
      <xdr:row>1</xdr:row>
      <xdr:rowOff>1757430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1162" cy="1985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178593</xdr:rowOff>
    </xdr:from>
    <xdr:to>
      <xdr:col>12</xdr:col>
      <xdr:colOff>581026</xdr:colOff>
      <xdr:row>33</xdr:row>
      <xdr:rowOff>83342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2238924"/>
          <a:ext cx="13652126" cy="3238499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1</xdr:row>
      <xdr:rowOff>1708897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29302" cy="193301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312206</xdr:colOff>
      <xdr:row>15</xdr:row>
      <xdr:rowOff>165665</xdr:rowOff>
    </xdr:from>
    <xdr:to>
      <xdr:col>12</xdr:col>
      <xdr:colOff>521495</xdr:colOff>
      <xdr:row>30</xdr:row>
      <xdr:rowOff>48766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12206" y="9638473"/>
          <a:ext cx="13374666" cy="2818889"/>
          <a:chOff x="1145839" y="3450486"/>
          <a:chExt cx="15936217" cy="1271533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30682" y="345048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5839" y="3462261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460494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4264" y="3461532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405957</xdr:colOff>
      <xdr:row>1</xdr:row>
      <xdr:rowOff>1785744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1162" cy="202060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15</xdr:row>
      <xdr:rowOff>184628</xdr:rowOff>
    </xdr:from>
    <xdr:to>
      <xdr:col>12</xdr:col>
      <xdr:colOff>581026</xdr:colOff>
      <xdr:row>33</xdr:row>
      <xdr:rowOff>83344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9709628"/>
          <a:ext cx="13590968" cy="3279420"/>
          <a:chOff x="850447" y="3542892"/>
          <a:chExt cx="16231609" cy="126152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4811" y="3554145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429296</xdr:colOff>
      <xdr:row>1</xdr:row>
      <xdr:rowOff>1792544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1162" cy="202060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445798</xdr:colOff>
      <xdr:row>17</xdr:row>
      <xdr:rowOff>124795</xdr:rowOff>
    </xdr:from>
    <xdr:to>
      <xdr:col>12</xdr:col>
      <xdr:colOff>527364</xdr:colOff>
      <xdr:row>33</xdr:row>
      <xdr:rowOff>43096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445798" y="11782858"/>
          <a:ext cx="13242165" cy="2923372"/>
          <a:chOff x="1234219" y="3515483"/>
          <a:chExt cx="15783875" cy="1271431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50977" y="3515483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4219" y="3527156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Titular de la  Técnica Instancia de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88803" y="3525388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36955" y="3519027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13</xdr:col>
      <xdr:colOff>402466</xdr:colOff>
      <xdr:row>1</xdr:row>
      <xdr:rowOff>1792544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4341162" cy="202060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430874</xdr:colOff>
      <xdr:row>15</xdr:row>
      <xdr:rowOff>121017</xdr:rowOff>
    </xdr:from>
    <xdr:to>
      <xdr:col>12</xdr:col>
      <xdr:colOff>516966</xdr:colOff>
      <xdr:row>33</xdr:row>
      <xdr:rowOff>99777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430874" y="9324045"/>
          <a:ext cx="13286937" cy="3359464"/>
          <a:chOff x="1214979" y="3490920"/>
          <a:chExt cx="15791741" cy="1320091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6119" y="349854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4979" y="355125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77429" y="3499411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1616" y="349092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408909</xdr:colOff>
      <xdr:row>1</xdr:row>
      <xdr:rowOff>1792544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221877</xdr:colOff>
      <xdr:row>16</xdr:row>
      <xdr:rowOff>126068</xdr:rowOff>
    </xdr:from>
    <xdr:to>
      <xdr:col>12</xdr:col>
      <xdr:colOff>510990</xdr:colOff>
      <xdr:row>33</xdr:row>
      <xdr:rowOff>125365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21877" y="11387980"/>
          <a:ext cx="13498047" cy="3333047"/>
          <a:chOff x="966905" y="3554471"/>
          <a:chExt cx="16031967" cy="1265907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1645" y="355529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905" y="356062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69581" y="355885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54471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408515</xdr:colOff>
      <xdr:row>2</xdr:row>
      <xdr:rowOff>17556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189066</xdr:colOff>
      <xdr:row>14</xdr:row>
      <xdr:rowOff>1370821</xdr:rowOff>
    </xdr:from>
    <xdr:to>
      <xdr:col>12</xdr:col>
      <xdr:colOff>620171</xdr:colOff>
      <xdr:row>33</xdr:row>
      <xdr:rowOff>148581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89066" y="9786746"/>
          <a:ext cx="13557338" cy="3762075"/>
          <a:chOff x="928406" y="3566506"/>
          <a:chExt cx="16200426" cy="125975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88916" y="3575240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8406" y="3566506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99541" y="3569108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29876" y="3574981"/>
            <a:ext cx="3036092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491791</xdr:colOff>
      <xdr:row>1</xdr:row>
      <xdr:rowOff>1785744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</xdr:colOff>
      <xdr:row>17</xdr:row>
      <xdr:rowOff>39146</xdr:rowOff>
    </xdr:from>
    <xdr:to>
      <xdr:col>12</xdr:col>
      <xdr:colOff>502740</xdr:colOff>
      <xdr:row>34</xdr:row>
      <xdr:rowOff>70297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3049" y="13361098"/>
          <a:ext cx="13668116" cy="3358377"/>
          <a:chOff x="1223216" y="3606240"/>
          <a:chExt cx="15765648" cy="1267099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07924" y="3608654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23216" y="3613581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59573" y="3606890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5528" y="360624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439600</xdr:colOff>
      <xdr:row>2</xdr:row>
      <xdr:rowOff>11223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558054</xdr:colOff>
      <xdr:row>16</xdr:row>
      <xdr:rowOff>42022</xdr:rowOff>
    </xdr:from>
    <xdr:to>
      <xdr:col>12</xdr:col>
      <xdr:colOff>553013</xdr:colOff>
      <xdr:row>33</xdr:row>
      <xdr:rowOff>69335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558054" y="9048750"/>
          <a:ext cx="13259922" cy="3361063"/>
          <a:chOff x="1364085" y="3533103"/>
          <a:chExt cx="15684835" cy="1266039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24988" y="3534103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64085" y="3539384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19629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9594" y="3533103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352485</xdr:colOff>
      <xdr:row>1</xdr:row>
      <xdr:rowOff>1796489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300103</xdr:colOff>
      <xdr:row>18</xdr:row>
      <xdr:rowOff>178388</xdr:rowOff>
    </xdr:from>
    <xdr:to>
      <xdr:col>12</xdr:col>
      <xdr:colOff>743733</xdr:colOff>
      <xdr:row>34</xdr:row>
      <xdr:rowOff>31151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00103" y="12169450"/>
          <a:ext cx="13661198" cy="2984269"/>
          <a:chOff x="1584119" y="3598291"/>
          <a:chExt cx="15730251" cy="1267067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5483" y="3605596"/>
            <a:ext cx="2930794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TAPIA PRUDENTE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4119" y="360560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85079" y="3598291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48250" y="3605649"/>
            <a:ext cx="3036092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400456</xdr:colOff>
      <xdr:row>1</xdr:row>
      <xdr:rowOff>1785744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358689</xdr:colOff>
      <xdr:row>17</xdr:row>
      <xdr:rowOff>168451</xdr:rowOff>
    </xdr:from>
    <xdr:to>
      <xdr:col>12</xdr:col>
      <xdr:colOff>633218</xdr:colOff>
      <xdr:row>34</xdr:row>
      <xdr:rowOff>5059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58689" y="12015985"/>
          <a:ext cx="13466002" cy="3163834"/>
          <a:chOff x="1129756" y="3589716"/>
          <a:chExt cx="16014369" cy="126152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0195" y="3591481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9756" y="3591484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14834" y="3589716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0715" y="3595387"/>
            <a:ext cx="3036094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426552</xdr:colOff>
      <xdr:row>1</xdr:row>
      <xdr:rowOff>1785744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178593</xdr:rowOff>
    </xdr:from>
    <xdr:to>
      <xdr:col>12</xdr:col>
      <xdr:colOff>581026</xdr:colOff>
      <xdr:row>33</xdr:row>
      <xdr:rowOff>83342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2995321"/>
          <a:ext cx="13652126" cy="3238499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378720</xdr:colOff>
      <xdr:row>15</xdr:row>
      <xdr:rowOff>93910</xdr:rowOff>
    </xdr:from>
    <xdr:to>
      <xdr:col>12</xdr:col>
      <xdr:colOff>607857</xdr:colOff>
      <xdr:row>33</xdr:row>
      <xdr:rowOff>96759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78720" y="9068875"/>
          <a:ext cx="13429982" cy="3383553"/>
          <a:chOff x="1153370" y="3547566"/>
          <a:chExt cx="15960573" cy="1261855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3666" y="354965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3370" y="354966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84652" y="3547895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40776" y="3547566"/>
            <a:ext cx="3036092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408909</xdr:colOff>
      <xdr:row>1</xdr:row>
      <xdr:rowOff>1792544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87853" cy="2020607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11906</xdr:rowOff>
    </xdr:from>
    <xdr:to>
      <xdr:col>12</xdr:col>
      <xdr:colOff>581026</xdr:colOff>
      <xdr:row>33</xdr:row>
      <xdr:rowOff>83343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1391106"/>
          <a:ext cx="13614400" cy="3309937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417853</xdr:colOff>
      <xdr:row>2</xdr:row>
      <xdr:rowOff>14007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1162" cy="201705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332185</xdr:colOff>
      <xdr:row>15</xdr:row>
      <xdr:rowOff>36979</xdr:rowOff>
    </xdr:from>
    <xdr:to>
      <xdr:col>12</xdr:col>
      <xdr:colOff>581026</xdr:colOff>
      <xdr:row>31</xdr:row>
      <xdr:rowOff>187521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32185" y="9234557"/>
          <a:ext cx="13315950" cy="3246167"/>
          <a:chOff x="1100515" y="3496193"/>
          <a:chExt cx="15981541" cy="1273201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27573" y="3509633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0515" y="3509636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496193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3956" y="3499201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878086</xdr:colOff>
      <xdr:row>1</xdr:row>
      <xdr:rowOff>1847410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5195" cy="207065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267353</xdr:colOff>
      <xdr:row>14</xdr:row>
      <xdr:rowOff>1327619</xdr:rowOff>
    </xdr:from>
    <xdr:to>
      <xdr:col>12</xdr:col>
      <xdr:colOff>581026</xdr:colOff>
      <xdr:row>32</xdr:row>
      <xdr:rowOff>122491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67353" y="9926215"/>
          <a:ext cx="13557337" cy="3557372"/>
          <a:chOff x="1020486" y="3479489"/>
          <a:chExt cx="16061570" cy="1269072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0903" y="347948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486" y="348880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491689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0144" y="3485312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730685</xdr:colOff>
      <xdr:row>2</xdr:row>
      <xdr:rowOff>22125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74349" cy="207065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510348</xdr:colOff>
      <xdr:row>15</xdr:row>
      <xdr:rowOff>58153</xdr:rowOff>
    </xdr:from>
    <xdr:to>
      <xdr:col>12</xdr:col>
      <xdr:colOff>553417</xdr:colOff>
      <xdr:row>32</xdr:row>
      <xdr:rowOff>128553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510348" y="9776414"/>
          <a:ext cx="13171004" cy="3355835"/>
          <a:chOff x="1312266" y="3486200"/>
          <a:chExt cx="15736803" cy="1262390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38615" y="348947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2266" y="3488832"/>
            <a:ext cx="3020180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19779" y="3487712"/>
            <a:ext cx="3029290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9501" y="348620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759239</xdr:colOff>
      <xdr:row>1</xdr:row>
      <xdr:rowOff>1835978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87174" cy="2070652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15</xdr:row>
      <xdr:rowOff>142875</xdr:rowOff>
    </xdr:from>
    <xdr:to>
      <xdr:col>12</xdr:col>
      <xdr:colOff>581026</xdr:colOff>
      <xdr:row>33</xdr:row>
      <xdr:rowOff>83343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9792114"/>
          <a:ext cx="14013070" cy="3419164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12249</xdr:colOff>
      <xdr:row>2</xdr:row>
      <xdr:rowOff>165652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1162" cy="231913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311643</xdr:colOff>
      <xdr:row>15</xdr:row>
      <xdr:rowOff>120133</xdr:rowOff>
    </xdr:from>
    <xdr:to>
      <xdr:col>12</xdr:col>
      <xdr:colOff>634688</xdr:colOff>
      <xdr:row>33</xdr:row>
      <xdr:rowOff>29681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311643" y="9403654"/>
          <a:ext cx="13456813" cy="3290252"/>
          <a:chOff x="1010667" y="3542892"/>
          <a:chExt cx="16071389" cy="126152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71609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066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082" y="3543125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26831</xdr:rowOff>
    </xdr:from>
    <xdr:to>
      <xdr:col>13</xdr:col>
      <xdr:colOff>429296</xdr:colOff>
      <xdr:row>2</xdr:row>
      <xdr:rowOff>110365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31"/>
          <a:ext cx="14341162" cy="25654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479426</xdr:colOff>
      <xdr:row>15</xdr:row>
      <xdr:rowOff>98460</xdr:rowOff>
    </xdr:from>
    <xdr:to>
      <xdr:col>12</xdr:col>
      <xdr:colOff>593725</xdr:colOff>
      <xdr:row>33</xdr:row>
      <xdr:rowOff>108740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479426" y="9407560"/>
          <a:ext cx="13334999" cy="3439280"/>
          <a:chOff x="1272438" y="3553963"/>
          <a:chExt cx="15824688" cy="125975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17359" y="3563264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2438" y="355396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67837" y="3566151"/>
            <a:ext cx="3029289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85705" y="3564417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</xdr:rowOff>
    </xdr:from>
    <xdr:to>
      <xdr:col>12</xdr:col>
      <xdr:colOff>749300</xdr:colOff>
      <xdr:row>2</xdr:row>
      <xdr:rowOff>12701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970000" cy="256540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466131</xdr:colOff>
      <xdr:row>14</xdr:row>
      <xdr:rowOff>983971</xdr:rowOff>
    </xdr:from>
    <xdr:to>
      <xdr:col>12</xdr:col>
      <xdr:colOff>640558</xdr:colOff>
      <xdr:row>32</xdr:row>
      <xdr:rowOff>172637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466131" y="9630885"/>
          <a:ext cx="13301068" cy="3489799"/>
          <a:chOff x="1259474" y="3507049"/>
          <a:chExt cx="15893718" cy="1259762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8826" y="350704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9474" y="350705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23901" y="3526774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2195" y="3517177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44649</xdr:colOff>
      <xdr:row>0</xdr:row>
      <xdr:rowOff>0</xdr:rowOff>
    </xdr:from>
    <xdr:to>
      <xdr:col>12</xdr:col>
      <xdr:colOff>759024</xdr:colOff>
      <xdr:row>1</xdr:row>
      <xdr:rowOff>2710133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9" y="0"/>
          <a:ext cx="13841016" cy="293337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14</xdr:row>
      <xdr:rowOff>983652</xdr:rowOff>
    </xdr:from>
    <xdr:to>
      <xdr:col>12</xdr:col>
      <xdr:colOff>581026</xdr:colOff>
      <xdr:row>32</xdr:row>
      <xdr:rowOff>161633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9751871"/>
          <a:ext cx="14000967" cy="3601235"/>
          <a:chOff x="850447" y="3503581"/>
          <a:chExt cx="16231609" cy="125975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41181" y="3517270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03581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4" y="3515506"/>
            <a:ext cx="3029292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44628" y="3517577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52192</xdr:colOff>
      <xdr:row>1</xdr:row>
      <xdr:rowOff>2698512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71544" cy="2922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178593</xdr:rowOff>
    </xdr:from>
    <xdr:to>
      <xdr:col>12</xdr:col>
      <xdr:colOff>581026</xdr:colOff>
      <xdr:row>25</xdr:row>
      <xdr:rowOff>14007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8849144"/>
          <a:ext cx="13652126" cy="1600341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150657</xdr:colOff>
      <xdr:row>14</xdr:row>
      <xdr:rowOff>1054578</xdr:rowOff>
    </xdr:from>
    <xdr:to>
      <xdr:col>12</xdr:col>
      <xdr:colOff>648103</xdr:colOff>
      <xdr:row>33</xdr:row>
      <xdr:rowOff>29682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50657" y="9653909"/>
          <a:ext cx="13832446" cy="3522956"/>
          <a:chOff x="882024" y="3525471"/>
          <a:chExt cx="16278973" cy="125975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4286" y="3535062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2024" y="3525471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31706" y="3533298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7883" y="3532144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215813</xdr:colOff>
      <xdr:row>1</xdr:row>
      <xdr:rowOff>2694567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28912" cy="292263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19</xdr:row>
      <xdr:rowOff>179457</xdr:rowOff>
    </xdr:from>
    <xdr:to>
      <xdr:col>12</xdr:col>
      <xdr:colOff>581026</xdr:colOff>
      <xdr:row>33</xdr:row>
      <xdr:rowOff>83343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0974457"/>
          <a:ext cx="14054483" cy="2609538"/>
          <a:chOff x="850447" y="3541485"/>
          <a:chExt cx="16231609" cy="1262933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41485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731629</xdr:colOff>
      <xdr:row>2</xdr:row>
      <xdr:rowOff>23717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28912" cy="292263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447386</xdr:colOff>
      <xdr:row>17</xdr:row>
      <xdr:rowOff>164012</xdr:rowOff>
    </xdr:from>
    <xdr:to>
      <xdr:col>12</xdr:col>
      <xdr:colOff>523299</xdr:colOff>
      <xdr:row>32</xdr:row>
      <xdr:rowOff>40045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447386" y="10901285"/>
          <a:ext cx="12862504" cy="2690237"/>
          <a:chOff x="1338104" y="3427225"/>
          <a:chExt cx="15676689" cy="1268329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14868" y="342898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8104" y="3435796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85502" y="3427225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0613" y="3434098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72159</xdr:colOff>
      <xdr:row>1</xdr:row>
      <xdr:rowOff>2691721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28750" cy="292263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15</xdr:row>
      <xdr:rowOff>69101</xdr:rowOff>
    </xdr:from>
    <xdr:to>
      <xdr:col>12</xdr:col>
      <xdr:colOff>581026</xdr:colOff>
      <xdr:row>33</xdr:row>
      <xdr:rowOff>83345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9875826"/>
          <a:ext cx="14047094" cy="3394949"/>
          <a:chOff x="850447" y="3542892"/>
          <a:chExt cx="16231609" cy="126152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3277" y="3563258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15364</xdr:rowOff>
    </xdr:from>
    <xdr:to>
      <xdr:col>13</xdr:col>
      <xdr:colOff>0</xdr:colOff>
      <xdr:row>2</xdr:row>
      <xdr:rowOff>1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64"/>
          <a:ext cx="14381408" cy="292263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210417</xdr:colOff>
      <xdr:row>15</xdr:row>
      <xdr:rowOff>54914</xdr:rowOff>
    </xdr:from>
    <xdr:to>
      <xdr:col>12</xdr:col>
      <xdr:colOff>581026</xdr:colOff>
      <xdr:row>33</xdr:row>
      <xdr:rowOff>112207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10417" y="9854119"/>
          <a:ext cx="13965382" cy="3434338"/>
          <a:chOff x="950469" y="3542892"/>
          <a:chExt cx="16131587" cy="127221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45423" y="3550002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469" y="3555352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1093" y="3549281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28864</xdr:rowOff>
    </xdr:from>
    <xdr:to>
      <xdr:col>12</xdr:col>
      <xdr:colOff>736022</xdr:colOff>
      <xdr:row>2</xdr:row>
      <xdr:rowOff>43295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64"/>
          <a:ext cx="14330795" cy="269874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181553</xdr:colOff>
      <xdr:row>16</xdr:row>
      <xdr:rowOff>14432</xdr:rowOff>
    </xdr:from>
    <xdr:to>
      <xdr:col>12</xdr:col>
      <xdr:colOff>581026</xdr:colOff>
      <xdr:row>27</xdr:row>
      <xdr:rowOff>72159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81553" y="9683750"/>
          <a:ext cx="13907655" cy="2121477"/>
          <a:chOff x="917472" y="3522550"/>
          <a:chExt cx="16164584" cy="13654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472" y="3628260"/>
            <a:ext cx="3020180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14433</xdr:colOff>
      <xdr:row>0</xdr:row>
      <xdr:rowOff>14433</xdr:rowOff>
    </xdr:from>
    <xdr:to>
      <xdr:col>12</xdr:col>
      <xdr:colOff>736022</xdr:colOff>
      <xdr:row>1</xdr:row>
      <xdr:rowOff>2280228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3" y="14433"/>
          <a:ext cx="14244203" cy="249670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176018</xdr:colOff>
      <xdr:row>15</xdr:row>
      <xdr:rowOff>52189</xdr:rowOff>
    </xdr:from>
    <xdr:to>
      <xdr:col>12</xdr:col>
      <xdr:colOff>581026</xdr:colOff>
      <xdr:row>32</xdr:row>
      <xdr:rowOff>122485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76018" y="9394518"/>
          <a:ext cx="13805248" cy="3397522"/>
          <a:chOff x="911581" y="3478748"/>
          <a:chExt cx="16170475" cy="12672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10651" y="3495988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1581" y="3486258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479623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478748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16143</xdr:rowOff>
    </xdr:from>
    <xdr:to>
      <xdr:col>13</xdr:col>
      <xdr:colOff>182713</xdr:colOff>
      <xdr:row>2</xdr:row>
      <xdr:rowOff>13047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43"/>
          <a:ext cx="14365829" cy="2045431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183357</xdr:colOff>
      <xdr:row>17</xdr:row>
      <xdr:rowOff>36650</xdr:rowOff>
    </xdr:from>
    <xdr:to>
      <xdr:col>12</xdr:col>
      <xdr:colOff>581026</xdr:colOff>
      <xdr:row>33</xdr:row>
      <xdr:rowOff>11905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83357" y="9215286"/>
          <a:ext cx="13674942" cy="2977074"/>
          <a:chOff x="919201" y="3507977"/>
          <a:chExt cx="16162855" cy="1266514"/>
        </a:xfrm>
      </xdr:grpSpPr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09118" y="3514729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9201" y="3514733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07977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7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11906</xdr:colOff>
      <xdr:row>0</xdr:row>
      <xdr:rowOff>11907</xdr:rowOff>
    </xdr:from>
    <xdr:to>
      <xdr:col>13</xdr:col>
      <xdr:colOff>286144</xdr:colOff>
      <xdr:row>2</xdr:row>
      <xdr:rowOff>7145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11907"/>
          <a:ext cx="14347031" cy="14239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178593</xdr:rowOff>
    </xdr:from>
    <xdr:to>
      <xdr:col>12</xdr:col>
      <xdr:colOff>581026</xdr:colOff>
      <xdr:row>33</xdr:row>
      <xdr:rowOff>83342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3947821"/>
          <a:ext cx="13652126" cy="3238499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417980</xdr:colOff>
      <xdr:row>15</xdr:row>
      <xdr:rowOff>5867</xdr:rowOff>
    </xdr:from>
    <xdr:to>
      <xdr:col>12</xdr:col>
      <xdr:colOff>553012</xdr:colOff>
      <xdr:row>31</xdr:row>
      <xdr:rowOff>55327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417980" y="9670941"/>
          <a:ext cx="13329958" cy="3187107"/>
          <a:chOff x="1200180" y="3376560"/>
          <a:chExt cx="15848569" cy="1261526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8675" y="3378324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0180" y="3378328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19458" y="3376560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378395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221877</xdr:colOff>
      <xdr:row>19</xdr:row>
      <xdr:rowOff>5869</xdr:rowOff>
    </xdr:from>
    <xdr:to>
      <xdr:col>12</xdr:col>
      <xdr:colOff>595033</xdr:colOff>
      <xdr:row>35</xdr:row>
      <xdr:rowOff>83342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221877" y="8494325"/>
          <a:ext cx="13568082" cy="3215120"/>
          <a:chOff x="950371" y="3509626"/>
          <a:chExt cx="16131685" cy="1272614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8676" y="3533567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371" y="3522482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09626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</xdr:row>
      <xdr:rowOff>178593</xdr:rowOff>
    </xdr:from>
    <xdr:to>
      <xdr:col>12</xdr:col>
      <xdr:colOff>581026</xdr:colOff>
      <xdr:row>33</xdr:row>
      <xdr:rowOff>83342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23826" y="12995321"/>
          <a:ext cx="13652126" cy="3238499"/>
          <a:chOff x="850447" y="3522550"/>
          <a:chExt cx="16231609" cy="1281868"/>
        </a:xfrm>
      </xdr:grpSpPr>
      <xdr:sp macro="" textlink="">
        <xdr:nvSpPr>
          <xdr:cNvPr id="3" name="Text Box 8">
            <a:extLst>
              <a:ext uri="{FF2B5EF4-FFF2-40B4-BE49-F238E27FC236}">
                <a16:creationId xmlns=""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5367" y="3544656"/>
            <a:ext cx="2930793" cy="1229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Revisó: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 EDGAR TAPIA PRUDENTE..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del Órgano de Control Interno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4" name="Text Box 8">
            <a:extLst>
              <a:ext uri="{FF2B5EF4-FFF2-40B4-BE49-F238E27FC236}">
                <a16:creationId xmlns=""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</a:t>
            </a: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 ALFONSO GONZALEZ VAZQUEZ.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Titular de la Instancia Técnica de 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Evaluación del Desempeño.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=""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52765" y="3542892"/>
            <a:ext cx="3029291" cy="12110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Q.B.P. SARA SALINAS BRAVO.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Presidente Municipal 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B1FA68A6-F65B-6A4A-440C-C7E25E1EA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1060" y="3522550"/>
            <a:ext cx="3036093" cy="1231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Vo. Bo.: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C.P. JOSE LUIS RENDON CASTAÑON.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Síndico Procurador</a:t>
            </a: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363971</xdr:colOff>
      <xdr:row>2</xdr:row>
      <xdr:rowOff>24464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46671" cy="19961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.%20VARIOS%202021-2024/4.7.8%20%20ED1%20RESUMEN%20DE%20PROGRAMAS%20PRESUPUESTARIOS%20ejercicio%20inicial.%20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48-Panteones\POA%20para%20cierre%20de%20ejercicio%202024.%20Pante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45-Alumbrado%20P&#250;blico\POA%20alumbrado%20publico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44-Deporte\FORMATOS%20POA%20%20DEPORTES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43-Reglamentos\FORMATOS%20POA%20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41-%20Asuntos%20Juridicos\FORMATOS%20POA%20%202024%20JURIDICO%20INICI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40-Prevencion%20del%20Delito\POA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9-Transito\Formato%20problemas,%20objetivos%20mir%20y%20po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8-Seguridad%20Publica\POA%20DIR%20SEG%20PUB%202024.%20corregid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7-Diversidad%20Sexual\FORMATOS%20POA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6-Instancia%20para%20la%20Igualdad%20entre%20Mujeres%20y%20Hombres\PO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46-Limpia\Poa%20Limpia%20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5-DIF%20MPAL\POA2024-SMDIF-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4-Transparencia\POA%202024%20Unidad%20de%20Transparenc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3-Evaluacion\POA%20Direccion%20de%20Evaluacion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2-Planeacion\POA%202024%20Planeacio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1-Salud\POA%20%20202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30-Educacion\FORMATOS%20POA%20%202024%20COMPARTI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9-Desarrollo%20Rural\POA%202024%20%20Desarrollo%20Rural.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8-Enlace%20a%20Comunidades\POA%20ENLACE%20A%20COMUNIDAD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7-Registro%20Civil\FORMATO%20POA%20%202024%20registro%20civil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6-Comunicacion%20Social\comunicacion%20social%202024%20nue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55-SERVICIO%20MEDICO\POA%202024%20DIR%20SERV%20MED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5-Desarrollo%20Social\POA%20%202024%20DESARROLLO%20SOCIAL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4-Servicios%20Generales\POA%20SERVICIOS%20GENERALES%20202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3-Agua%20Potable\POA%20%202024%20Agua%20Potable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2-Servicio%20Publico\FORMATOS%20EXCEL%20POA%20EJERCICIO%20202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1-Desarrollo%20Economico\POA%202024%20DESARROLLO%20ECONOMICO%20RODRIG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20-Ecologia%20y%20Medio%20A\POA%20ECOLOGIA%202024\POA%20ECOLOGIA%20Y%20MEDIO%20AMBIENTE%20202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9-DES.%20URB%20Y%20OBRAS%20PUB\POA%20Direccion%20Gral%20de%20obras%20publicas%20202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8-Control%20Patrimonial\POA%202024%20CONTROL%20PATRIMONIAL(1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7-Catastro\POA%20-%20catastro%20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6-CONTABILIDAD\POA%20Contabilidad%202024%20INICI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54-INSTITUCIONES%20EDUCATIVAS\FORMATOS%20POA%20%202024%20COMPARTIR%20TERMINADO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4-Recursos%20Humanos\RECURSOS%20HUMANOS%20POA%20MIR%20ARBOL%20DE%20OB%20ARBOL%20DE%20PROBL%20202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3%20%20Adm,%20y%20Finanzas\POA%202024%20Direccion_Gral_de_Admon_Finanza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2-%20SECRETARIA%20GENERAL%20Ok\POA%202024%20Secretaria%20General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1-Control%20Interno\2.-POA%20Organo%20de%20Control%20Interno%202024%20FINAL%20(3)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10-Sindicatura%20%20%20Ok\POA%20Sindicatura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4.7.8%20%20ED1%20RESUMEN%20DE%20PROGRAMAS%20PRESUPUESTARIOS%20ejercicio%20cero.%20%20202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%202024%20DEFINITIVOS\HAEN-001-Presidencia\POA%20%202024,%20PRESIDENCIA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53-JUVENTUD\JUVENTUD%20AD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52-Programas%20Sociales\POA%20%202024%20Programas%20Socia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51-Rastro\POA%20RASTRO%20MUNICIPAL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50-MOVILIDAD\poa%20Movilidad%202024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ALFONSO\Desktop\POAS%202024%20FINAL%20OFICIAL\HAEN-049-Mercado\FORMATOS%20PARA%20POA%20MER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CIA"/>
      <sheetName val="REG. DE DES. URB. Y OBRAS PUB"/>
      <sheetName val="REG. DE DES. RURAL Y ASISTENCIA"/>
      <sheetName val="REG. DE EDUCACION Y GRUPOS VULN"/>
      <sheetName val="REG. DE ATN Y PART SOCIAL DE MI"/>
      <sheetName val="REG. DE LOS DER DE LAS NIÑAS Y "/>
      <sheetName val="REG. DE  SALUD Y JUVENTUD"/>
      <sheetName val="REG. DE MEDIO AMBIENTE Y REC"/>
      <sheetName val="REG. DE CULTURA,RECREACION Y ES"/>
      <sheetName val="SINDICATURA"/>
      <sheetName val="SECRETARIA GENERAL"/>
      <sheetName val="CONTROL INTERNO"/>
      <sheetName val="DIRECCION GRAL ADMON Y FIN"/>
      <sheetName val="DIRECCION DE REC HUMANOS"/>
      <sheetName val="Dirección de Cuenta Pública."/>
      <sheetName val="Dirección de Contabilidad"/>
      <sheetName val="Dirección de Catastro"/>
      <sheetName val="Dirección de Control Patrimonia"/>
      <sheetName val="Direccion Gral de Des Urb y Ob"/>
      <sheetName val="Direccion de Ecologia y Medio"/>
      <sheetName val="Direccion de Des Economico"/>
      <sheetName val="Direccion de Servicios Pub"/>
      <sheetName val="Jef. de Agua Potable"/>
      <sheetName val="Direccion de Servicos GRAL"/>
      <sheetName val="Dirección de Desarrollo Social"/>
      <sheetName val="Dirección de Comunicacion socia"/>
      <sheetName val="Dir.Oficialía del Regist. Civil"/>
      <sheetName val="Direccion a atencion comu y ind"/>
      <sheetName val="Direccion de Desarr. Rural"/>
      <sheetName val="Direccion de Educacion"/>
      <sheetName val="DIRECCION DE SALUD MUNICIPAL"/>
      <sheetName val="DIRECCION DE PLANEACION"/>
      <sheetName val="DIRECCION DE LA INSTANCIA EVALU"/>
      <sheetName val="DIRECCION DE UNID. DE TRANSPARE"/>
      <sheetName val="Dirección General del DIF"/>
      <sheetName val="Dirección INSTANCIA DE LA MUJER"/>
      <sheetName val="Direccion de Diversidad Sexual"/>
      <sheetName val="Dirección de seguridad pública."/>
      <sheetName val="Dirección de Transito."/>
      <sheetName val="Dirección de PREVENCION DELITO"/>
      <sheetName val="Dirección de Asuntos Jurídicos"/>
      <sheetName val="Dirección de Protección Civil"/>
      <sheetName val="Dirección de Reglamentos"/>
      <sheetName val="DIRECCION DEL DEPORTE"/>
      <sheetName val="DIRECCION DE ASIST.  SOC. ALIME"/>
    </sheetNames>
    <sheetDataSet>
      <sheetData sheetId="0">
        <row r="8">
          <cell r="H8" t="str">
            <v>E Prestación de Servicios Públicos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H8" t="str">
            <v>O Apoyo a la función pública y al mejoramiento de la gestión.</v>
          </cell>
        </row>
      </sheetData>
      <sheetData sheetId="12">
        <row r="8">
          <cell r="H8" t="str">
            <v>E Prestación de Servicios Públicos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">
          <cell r="H8" t="str">
            <v>I  Gasto Federalizado</v>
          </cell>
        </row>
      </sheetData>
      <sheetData sheetId="38"/>
      <sheetData sheetId="39"/>
      <sheetData sheetId="40"/>
      <sheetData sheetId="41"/>
      <sheetData sheetId="42">
        <row r="8">
          <cell r="H8" t="str">
            <v>E Prestación de Servicios Públicos.</v>
          </cell>
        </row>
      </sheetData>
      <sheetData sheetId="43"/>
      <sheetData sheetId="4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18">
          <cell r="G18" t="str">
            <v>Personal contradado / personal en padron * 100</v>
          </cell>
        </row>
        <row r="20">
          <cell r="G20" t="str">
            <v>jornadas de decacharrizacion realizadas / jornadas de descacharrización programadas * 100</v>
          </cell>
        </row>
        <row r="21">
          <cell r="G21" t="str">
            <v>material dotado / material en bodeda * 100</v>
          </cell>
        </row>
      </sheetData>
      <sheetData sheetId="3"/>
      <sheetData sheetId="4">
        <row r="35">
          <cell r="B35" t="str">
            <v xml:space="preserve">Jornadas de descacharrización </v>
          </cell>
        </row>
        <row r="36">
          <cell r="B36" t="str">
            <v>Contratacion de recurso humano temporal</v>
          </cell>
        </row>
        <row r="37">
          <cell r="B37" t="str">
            <v>Dotacion de material para limpieza en los panteones al personal.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Ejecutar y verificar las obras públicas propuestas para que sean construidas con calidad y beneficien a un numero significativo de habitantes del municipio de Eduardo Neri.</v>
          </cell>
        </row>
        <row r="18">
          <cell r="C18" t="str">
            <v>Lámparas nuevas en la cabecera municipal</v>
          </cell>
          <cell r="G18" t="str">
            <v xml:space="preserve">Porcentaje de lámparas nuevas en la cabecera municipal=(No. De lámparas existentes en la cabecera municipal /No.lamparas nuevas colocadas en la cabecera municipal)*100 </v>
          </cell>
        </row>
        <row r="19">
          <cell r="C19" t="str">
            <v>Lámparas nuevas en comunidad</v>
          </cell>
          <cell r="G19" t="str">
            <v xml:space="preserve">Porcentaje de lámparas nuevas en las comunidades del Mpio=(No. De lámparas existentes en las comunidades del municipio /No.lamparas nuevas colocadas en las colonias del municipio)*100 </v>
          </cell>
        </row>
        <row r="21">
          <cell r="C21" t="str">
            <v>Mantenimiento de instalaciones eléctricas en H. Ayuntamiento</v>
          </cell>
          <cell r="G21" t="str">
            <v xml:space="preserve">Porcentaje de Mantenimiento de instalaciones eléctricas del H. Ayuntamiento=(No. Instalaciones eléctricas de las Áreas existentes/No. De instalaciones eléctricas con mantenimiento)*100 </v>
          </cell>
        </row>
        <row r="22">
          <cell r="C22" t="str">
            <v>Mantenimiento de instalaciones eléctricas en áreas publicas del municipio</v>
          </cell>
          <cell r="G22" t="str">
            <v xml:space="preserve">Porcentaje de Mantenimiento de instalaciones eléctricas de áreas publicas= (No. Instalaciones eléctricas de las Áreas publicas existentes/No. De instalaciones eléctricas de áreas publicas con mantenimiento)*100 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Coordinar con las diferentes áreas y jefaturas, acciones para incorporar las diferentes actividades, culturales, deportivas, recreativas, educativas, rescatando valores en la sociedad.</v>
          </cell>
        </row>
        <row r="18">
          <cell r="C18" t="str">
            <v>Poner en práctica sus conocimientos de lo que realiza cada coordinador deportivo.</v>
          </cell>
          <cell r="G18" t="str">
            <v>Porcentaje de competitividad y el trabajo de coordinadores municipales =( No. de actividades programadas a realizar /No. Total de actividades realizadas )*100 PCTCM=(NAPR/NTAR)*100</v>
          </cell>
        </row>
        <row r="19">
          <cell r="C19" t="str">
            <v>Optimizar los distintos espacios deportivos.</v>
          </cell>
          <cell r="G19" t="str">
            <v>Porcentaje de espacios Públicos deportivos=(No. de Espacios deportivos equipados /No. De ciudadanos que lo utilizan)*100 PEPD=(NEDE/NCU)*100</v>
          </cell>
        </row>
        <row r="20">
          <cell r="C20" t="str">
            <v>Realizar las acciones técnicas y administrativas correspondientes.</v>
          </cell>
          <cell r="G20" t="str">
            <v xml:space="preserve">Porcentaje de acciones técnicas y administrativas=(No. De herramientas y material de trabajo existentes/No. Total de herramientas adquiridas)*100 PATA=(NHMTE/NTHA)*100 </v>
          </cell>
        </row>
        <row r="22">
          <cell r="C22" t="str">
            <v>Incrementar la capacidad y habilidades del personal.</v>
          </cell>
          <cell r="G22" t="str">
            <v>Porcentaje de personal eficiente y responsable=(No. de personal capacitado/No. de total de acciones realizadas)*100 PPER=(NPC/NTAR)*100</v>
          </cell>
        </row>
      </sheetData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Incentivar y mejorar la recaudación de ingresos por parte de lapos contribuyentes dentro del concepto de refrendo de licencias comerciales, generado condiciones y acuerdos que fomenten la regularización de los mismos</v>
          </cell>
        </row>
        <row r="18">
          <cell r="C18" t="str">
            <v>Visitas de inspección.</v>
          </cell>
          <cell r="G18" t="str">
            <v>Visitas de inspección = (No. De visitas realizadas / No. De visitas programadas) * 100      VI = (NVR/NVP) * 100</v>
          </cell>
        </row>
        <row r="19">
          <cell r="C19" t="str">
            <v>supervisión de   eventos</v>
          </cell>
          <cell r="G19" t="str">
            <v>supervisión= ( No. de supervisiones/ No. de establecimientos comerciales) * 100 EN= ( NNE/NEC) *100</v>
          </cell>
        </row>
        <row r="20">
          <cell r="C20" t="str">
            <v>Visitas de inspección.</v>
          </cell>
          <cell r="G20" t="str">
            <v>Expedición de licencias = (No. De licencias expedidas /No. De licencias programadas * 100 PL=(NLE/NLP) * 100</v>
          </cell>
        </row>
        <row r="22">
          <cell r="C22" t="str">
            <v>Otorgamiento de permisos.</v>
          </cell>
          <cell r="G22" t="str">
            <v>Otorgamiento de permisos = (No. Permisos otorgados / No. Permisos Programados) * 100   OP= (NPO/NPP) * 100</v>
          </cell>
        </row>
      </sheetData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Representar al H. Ayuntamiento en los procesos jurídicos, para solucionar los problemas de acuerdo a la Ley, previniendo nuevos conflictos que involucren a funcionarios y a la ciudadanía.</v>
          </cell>
        </row>
        <row r="18">
          <cell r="C18" t="str">
            <v>Porcentaje de acciones jurídicas</v>
          </cell>
          <cell r="G18" t="str">
            <v>No. de intervenciones programadas / No. De Expedientes realizados*100 (NEP/NER*100)</v>
          </cell>
        </row>
        <row r="19">
          <cell r="C19" t="str">
            <v>Porcentaje de informes</v>
          </cell>
          <cell r="G19" t="str">
            <v>No. De informes programados/No. De informes realizados*100. (NIP/NIR*100)</v>
          </cell>
        </row>
        <row r="20">
          <cell r="C20" t="str">
            <v>Porcentaje de asuntos administrativos</v>
          </cell>
          <cell r="G20" t="str">
            <v>No. De asuntos administrativos programados/No. De asuntos administrativos resueltos*100 (NAAP/NAAR*100)</v>
          </cell>
        </row>
        <row r="22">
          <cell r="C22" t="str">
            <v>Porcentaje de informes</v>
          </cell>
          <cell r="G22" t="str">
            <v>No. De informes programados/No. De informes realizados*100. (NIP/NIR*100)</v>
          </cell>
        </row>
      </sheetData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Planear, organizar, coordinar y evaluar las estrategias de seguridad para garantizar el orden y la paz social en el municipio de Eduardo Neri, promoviendo la participación social en acciones que refuercen la prevención del Delito y fomenten la cultura vial.</v>
          </cell>
        </row>
        <row r="18">
          <cell r="C18" t="str">
            <v>Porcentaje de módulos instalados.</v>
          </cell>
          <cell r="G18" t="str">
            <v>módulos instalados/población programada *100</v>
          </cell>
        </row>
        <row r="19">
          <cell r="C19" t="str">
            <v>Porcentaje de talleres y conferencias realizadas.</v>
          </cell>
        </row>
        <row r="20">
          <cell r="C20" t="str">
            <v>Porcentaje de cines realizados.</v>
          </cell>
          <cell r="G20" t="str">
            <v>cines impartidos /población programada*100</v>
          </cell>
        </row>
        <row r="22">
          <cell r="C22" t="str">
            <v>Porcentaje de material didáctico distribuido a la población de Eduardo Neri.</v>
          </cell>
          <cell r="G22" t="str">
            <v>población de Eduardo Neri/población programada *100</v>
          </cell>
        </row>
      </sheetData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Planear las estrategias de seguridad, para garantizar el orden la paz en el municipio, promoviendo la participación social en acciones que refuercen la prevención del delito y fomenten la cultura vial.</v>
          </cell>
        </row>
        <row r="18">
          <cell r="C18" t="str">
            <v>Porcentaje de operativos escobas.</v>
          </cell>
          <cell r="G18" t="str">
            <v>Porcentaje operativos=(No. de operativos realizados/No. de operativos programados)*100 POE=(OR/OP)*100</v>
          </cell>
        </row>
        <row r="19">
          <cell r="C19" t="str">
            <v>Porcentaje de operativos chatarras.</v>
          </cell>
          <cell r="G19" t="str">
            <v>Porcentaje operativos=(No. de operativos realizados/No. de operativos programados)*100 POC=(OR/OP)*100</v>
          </cell>
        </row>
        <row r="20">
          <cell r="C20" t="str">
            <v>Porcentaje de filtros de seguridad.</v>
          </cell>
          <cell r="G20" t="str">
            <v>Porcentaje filtros=(No. de operativos realizados/No. de operativos programados)*100 PF=(OR/OP)*100</v>
          </cell>
        </row>
        <row r="21">
          <cell r="C21" t="str">
            <v>Porcentaje de puntos de control de alcoholimetría.</v>
          </cell>
          <cell r="G21" t="str">
            <v>Porcentaje puntos de control=(No. de puntos de control realizados/No. de puntos de control programados)*100 PPC=(NPCR/NPCP)*100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Panear, organizar, coordinar y evaluar las estrategias de seguridad para garantizar el orden y la paz social en el municipio de eduardo neri, promiviendo la participación social en acciones que refuersen la prevención del delito.</v>
          </cell>
        </row>
        <row r="18">
          <cell r="C18" t="str">
            <v>Porcentaje de cursos y capacitaciones.</v>
          </cell>
          <cell r="G18" t="str">
            <v>No. de objetivos / no. de metas cumplidas x 100 (NO/NMC*100).</v>
          </cell>
        </row>
        <row r="19">
          <cell r="C19" t="str">
            <v>Porcentaje de cursos y capacitaciones</v>
          </cell>
          <cell r="G19" t="str">
            <v>No. recorridos programados / no. recorridos ejecutados x 100 (NRP/NRE*100).</v>
          </cell>
        </row>
        <row r="20">
          <cell r="C20" t="str">
            <v>Porcentaje de objetivos.</v>
          </cell>
          <cell r="G20" t="str">
            <v>No. recorridos programados / no. recorridos ejecutados x 100 (NRP/NRE*100).</v>
          </cell>
        </row>
        <row r="24">
          <cell r="C24" t="str">
            <v>Porcentaje de objetivos.</v>
          </cell>
          <cell r="G24" t="str">
            <v>No. de objetivos / no. de metas cumplidas x 100 (NO/NMC*100).</v>
          </cell>
        </row>
      </sheetData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Implementar estrategias de aceptación con la sociedad y concientizar sobre el valor de las personas independientemente de su genero u orientación sexual</v>
          </cell>
        </row>
        <row r="18">
          <cell r="C18" t="str">
            <v>Porcentaje de gestiones</v>
          </cell>
          <cell r="G18" t="str">
            <v>Porcentaje de Gestiones=No. De refugios/Total de predios obtenidos*100 PG=NR/TPO*100</v>
          </cell>
        </row>
        <row r="19">
          <cell r="C19" t="str">
            <v>Porcentaje de apoyos a la población LGBT</v>
          </cell>
          <cell r="G19" t="str">
            <v>Porcentaje de Apoyos=No. De Personas LGBT/No. De Apoyos Entregados*100 PA=NPLGBT/NAE*100</v>
          </cell>
        </row>
        <row r="20">
          <cell r="C20" t="str">
            <v xml:space="preserve">Porcentaje de espacios incluyentes </v>
          </cell>
          <cell r="G20" t="str">
            <v>Porcentaje de espacios incluyentes=No. De personas LGBT/No. De población incluyente*100 PEI=NPLGBT/NPI*100</v>
          </cell>
        </row>
        <row r="22">
          <cell r="C22" t="str">
            <v>Porcentaje de visibilidad a la población LGBT</v>
          </cell>
          <cell r="G22" t="str">
            <v>Porcentaje de Visibilidad=No. De personas incluyentes/Total de personas por ser incluyentes*100 PI=NPI/TPI*100</v>
          </cell>
        </row>
      </sheetData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15">
          <cell r="B15" t="str">
            <v>Que exista igualdad de oportunidades en educación, sanidad  y empleos remunerados de acuerdo a sus capacidades y productividad.</v>
          </cell>
        </row>
        <row r="18">
          <cell r="C18" t="str">
            <v>Porcentaje en igualdad y oportunidades.</v>
          </cell>
          <cell r="G18" t="str">
            <v>No. De oportunidades programadas/No. De oportunidades realizadas*100 (NOP/NOR*100)</v>
          </cell>
        </row>
        <row r="19">
          <cell r="C19" t="str">
            <v>Porcentaje en índices de equidad de genero.</v>
          </cell>
          <cell r="G19" t="str">
            <v>No. De modelos programados/no. De modelos realizados*100 (NMP/NMR*100)</v>
          </cell>
        </row>
        <row r="20">
          <cell r="C20" t="str">
            <v>Porcentaje en difusión de derechos.</v>
          </cell>
          <cell r="G20" t="str">
            <v>No. De difusiones en presupuesto programado/No.de difusiones en presupuesto realizados*100 (NDPP/NDPR*100)</v>
          </cell>
        </row>
        <row r="22">
          <cell r="C22" t="str">
            <v>Porcentaje en igualdad y oportunidades.</v>
          </cell>
          <cell r="G22" t="str">
            <v>No. De decisiones tomadas en igualdad de genero programadas/No. De decisiones tomadas en igualdad de genero realizadas*100 (NDTIGP/NDTIGR*100)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OL ROX"/>
      <sheetName val="ARBOL DE OBJETIVOS ROX"/>
      <sheetName val="MIR"/>
      <sheetName val="PbR"/>
      <sheetName val="POA"/>
    </sheetNames>
    <sheetDataSet>
      <sheetData sheetId="0"/>
      <sheetData sheetId="1"/>
      <sheetData sheetId="2">
        <row r="9">
          <cell r="C9" t="str">
            <v>Satisfacer las necesidades de aseo público y recoleeción de residuos solidos, alumbrado público, ademas del mantenimiento de parques y jardines municipales para el mejoramiento de la imagen urbana.</v>
          </cell>
        </row>
        <row r="18">
          <cell r="C18" t="str">
            <v>Porcentaje de Limpieza</v>
          </cell>
          <cell r="F18" t="str">
            <v xml:space="preserve">Porcentaje de Limpieza = (No. De Acciones de Limpia General Realizadas / No. De Acciones de Limpia General Programadas) * 100         PL= (NALGR/NALGP) *100        </v>
          </cell>
        </row>
        <row r="19">
          <cell r="C19" t="str">
            <v>Porcentaje de Descacharrización</v>
          </cell>
          <cell r="F19" t="str">
            <v>Porcentaje de Descacharrización= (No. De Rutas Realizadas de Descacharrización / No. De Rutas Programadas de Descacharrización )* 100                                                      PD= (NRRD/NRPD) *100</v>
          </cell>
        </row>
        <row r="21">
          <cell r="C21" t="str">
            <v>Porcentaje de Rutas de Recolección</v>
          </cell>
          <cell r="F21" t="str">
            <v>Porcentaje de Rutas = (No. De Rutas de Recolección Realizadas / No. De Rutas de Recolección Programadas) * 100                                                       PR= (NRRR/NRRP) * 100</v>
          </cell>
        </row>
        <row r="22">
          <cell r="C22" t="str">
            <v>Porcentaje de Unidades</v>
          </cell>
          <cell r="F22" t="str">
            <v xml:space="preserve">Porcentaje de Unidades = (No. De Unidades Habilitadas / No. Total de Unidades) *100                                     PU= (NUH/NTU) *100                          </v>
          </cell>
        </row>
      </sheetData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_Problemas"/>
      <sheetName val="Árbol_Objetivos"/>
      <sheetName val="MIR "/>
      <sheetName val="PbR"/>
      <sheetName val="POA"/>
      <sheetName val="PBR-DirGral"/>
      <sheetName val="PBR-C3aE"/>
      <sheetName val="PBR-GV"/>
      <sheetName val="PBR-Procu"/>
      <sheetName val="PBR-Tras"/>
      <sheetName val="PBR-UBR"/>
      <sheetName val="PBR-Come"/>
      <sheetName val="FT1-1"/>
      <sheetName val="FT1-2"/>
      <sheetName val="FT1-3"/>
      <sheetName val="FT1-4"/>
      <sheetName val="FT1-5"/>
      <sheetName val="FT1-6"/>
      <sheetName val="FT1-7"/>
      <sheetName val="FT1-8"/>
      <sheetName val="FT1-9"/>
      <sheetName val="FT1-10"/>
      <sheetName val="FT1-11"/>
      <sheetName val="FT1-12"/>
      <sheetName val="FT2-1"/>
      <sheetName val="FT2-2"/>
      <sheetName val="FT2-3"/>
      <sheetName val="FT2-4"/>
      <sheetName val="FT2-5"/>
    </sheetNames>
    <sheetDataSet>
      <sheetData sheetId="0"/>
      <sheetData sheetId="1"/>
      <sheetData sheetId="2">
        <row r="8">
          <cell r="C8" t="str">
            <v>Programa 2. Bienestar en Eduardo Neri. 
Contribuir al bienestar social incluyendo la participación ciudadana en los programas de desarrollo integral, en materia de desarrollo humano, salud, inclusión social y mejora en las oportunidades de empleo para la ciudadanía
Programa 7. Gobierno Humano. 
Proporcionar a la población servicios de asistencia social procurando crear mejores condiciones de vida a la población marginada.</v>
          </cell>
        </row>
        <row r="17">
          <cell r="C17" t="str">
            <v>Eventos de Socialización (porcentaje)</v>
          </cell>
          <cell r="G17" t="str">
            <v>Eventos de Socialización = No. De Eventos Realizados / No. De Eventos Programadas * 100. ES=(NER/NEP)*100</v>
          </cell>
        </row>
        <row r="18">
          <cell r="C18" t="str">
            <v>Porcentaje de Conferencias</v>
          </cell>
          <cell r="G18" t="str">
            <v>Porcentaje de Conferencias = No. De Conferencias Realizadas / No. Total de Conferencias Programadas * 100. PC=(NCR/NCP)*100</v>
          </cell>
        </row>
        <row r="19">
          <cell r="C19" t="str">
            <v>Porcentaje de Apoyos entregados</v>
          </cell>
          <cell r="G19" t="str">
            <v>Porcentaje de Apoyos entregados = No. De Apoyos Realizados / No. De Apoyos Programados * 100. PAE=(NAR/NAP)*100</v>
          </cell>
        </row>
        <row r="20">
          <cell r="C20" t="str">
            <v>Porcentaje de Consultas</v>
          </cell>
          <cell r="G20" t="str">
            <v>Porcentaje de Consultas = No. De Consultas Atendidas / No. Objetivo de Consultas Programadas * 100. PC=(NCA/NCP)*100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Asegurar, facilitar y fomentar la transparencia, el derecho de acceso a la información pública municipal, a la ciudadanía, en observancia de la normatividad legal aplicable, contribuyendo al ejercicio de un Gobierno abierto, incluyente, democrático, de rendición de cuentas y de resultados</v>
          </cell>
        </row>
        <row r="18">
          <cell r="C18" t="str">
            <v>Porcentaje Creación de un reglamento de transparencia y acceso a la información pública en el municipio.</v>
          </cell>
          <cell r="G18" t="str">
            <v>Reglamento = (Reglamentos implementados/Reglamentos programados)*100
R=(RI*RP)*100</v>
          </cell>
        </row>
        <row r="19">
          <cell r="C19" t="str">
            <v>Porcentaje Aumento en los  mecanismos electrónico de solicitud de acceso a la información pública.</v>
          </cell>
          <cell r="G19" t="str">
            <v>Motores de búsqueda = (Motores de Búsqueda Implementados/Motores de Búsqueda Programados)*100
MB =(MBI/MBP)*100</v>
          </cell>
        </row>
        <row r="20">
          <cell r="C20" t="str">
            <v>Porcentaje Desarrollo de información proactiva sugiere un uso en específico, o es útil para un grupo de personas en particular</v>
          </cell>
          <cell r="G20" t="str">
            <v>Sitio Web de Transparencia Municipal = (Sitio Web de Transparencia Municipal Implementados/Sitio Web de Transparencia Municipal Programado)*100
SWT = (SWTI/SWTP)*100</v>
          </cell>
        </row>
        <row r="21">
          <cell r="C21" t="str">
            <v>Porcentaje Mayor cumplimiento de las obligaciones de transparencia, generales y específicas en el municipio.</v>
          </cell>
          <cell r="G21" t="str">
            <v>Obligaciones de Transparencia Generales y Específicos = (Obligaciones de Transparencia Generales y Específicos Implementados/Obligaciones de Transparencia Generales y Específicos Programados)*100
OTGE = (OTGEI/OTGEP)*100</v>
          </cell>
        </row>
      </sheetData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 "/>
      <sheetName val="PbR"/>
      <sheetName val="POA"/>
    </sheetNames>
    <sheetDataSet>
      <sheetData sheetId="0"/>
      <sheetData sheetId="1"/>
      <sheetData sheetId="2">
        <row r="9">
          <cell r="C9" t="str">
            <v xml:space="preserve">Fortalecer la gestión para resultados a través de herramientas y acciones que optimicen la toma de decisiones para una distribución efectiva y eficaz en la asignación de los recursos . </v>
          </cell>
        </row>
        <row r="18">
          <cell r="C18" t="str">
            <v>Porcentaje de monitoreo</v>
          </cell>
          <cell r="G18" t="str">
            <v xml:space="preserve">No. De unidades administrativas programadas/No. De unidades administrativas monitoreadas*100(NUAP/NUAM*100) </v>
          </cell>
        </row>
        <row r="19">
          <cell r="C19" t="str">
            <v xml:space="preserve">Porcentaje de solicitudes </v>
          </cell>
          <cell r="G19" t="str">
            <v>No. De unidades administrativas programadas para su evaluación /No. Unidades administrativas evaluadas*100(NUAPE/NUAE*100)</v>
          </cell>
        </row>
        <row r="20">
          <cell r="C20" t="str">
            <v>Porcentaje de capacitaciones.</v>
          </cell>
          <cell r="G20" t="str">
            <v>No. De unidades programadas para capacitación/No. De unidades administrativas capacitadas*100 (NUPC/NUAC*100)</v>
          </cell>
        </row>
        <row r="22">
          <cell r="C22" t="str">
            <v>Porcentaje de cumplimiento.</v>
          </cell>
          <cell r="G22" t="str">
            <v>No. De unidades administrativas programadas para entrega de informes/No. De unidades administrativas que cumplieron con sus informes*100 (NUAPPEI/NUACI*100)</v>
          </cell>
        </row>
      </sheetData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Fomentar y fortalecer los objetivos plasmados a corto y mediano plazo para mejorar en los resultados obtenidos,</v>
          </cell>
        </row>
        <row r="18">
          <cell r="C18" t="str">
            <v xml:space="preserve">Capacitación y asesoría en la elaboración y seguimiento mensual y anual de los Programas Operativos Anuales de las distintas Áreas Municipales. </v>
          </cell>
          <cell r="G18" t="str">
            <v>Porcentaje de Capacitación = (No. De Áreas Capacitadas / No. Total de Áreas) * 100                               PC= (NAC/NTA) * 100</v>
          </cell>
        </row>
        <row r="19">
          <cell r="C19" t="str">
            <v>Elaboración del Programa Operativo Anual del Municipio.</v>
          </cell>
          <cell r="G19" t="str">
            <v>Porcentaje de POA =( No. De POA Elaborados / No. Total de POA Programados) * 100      PPOA=(NPOAE/NTPOAP) * 100</v>
          </cell>
        </row>
        <row r="20">
          <cell r="C20" t="str">
            <v>Asesoría en el establecimiento de objetivos, metas, líneas de acción e indicadores de las diversas Áreas Municipales.</v>
          </cell>
          <cell r="G20" t="str">
            <v>Porcentaje de Asesorías = (No. De Áreas que Recibieron Acompañamiento / No. Total de Áreas) * 100                                  PA= (NARA/NTA) * 100</v>
          </cell>
        </row>
        <row r="22">
          <cell r="C22" t="str">
            <v>Revisión y Seguimiento del Presupuesto Basado en Resultados de las diversas Áreas Municipales.</v>
          </cell>
          <cell r="G22" t="str">
            <v>Porcentaje de PbR = (No. De PbR Elaborados / No. Total de PbR Programados) * 100      PPOA=(NPbRE/NTPbRP) * 100</v>
          </cell>
        </row>
      </sheetData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Gestionar las condiciones para focalizar, incorporar y atender con calidad el sistema de salud, con la finalidad de reducir los padecimientos actuales y futuros del municipio de Eduardo Neri.</v>
          </cell>
        </row>
        <row r="18">
          <cell r="C18" t="str">
            <v>Porcentaje de calidad en trato y tratamiento en base a diagnostico adecuado.</v>
          </cell>
          <cell r="G18" t="str">
            <v>Porcentaje de resoluciones aprobadas = (no. de proyectos terminados/ no. de proyectos programados) * 100.   PAP=(NPT/NPP) * 103</v>
          </cell>
        </row>
        <row r="19">
          <cell r="C19" t="str">
            <v>Porcentaje de calidad en trato y tratamiento en base a diagnostico adecuado.</v>
          </cell>
          <cell r="G19" t="str">
            <v>Porcentaje de resoluciones aprobadas = (no. de proyectos terminados/ no. de proyectos programados) * 100.   PAP=(NPT/NPP) * 104</v>
          </cell>
        </row>
        <row r="20">
          <cell r="C20" t="str">
            <v>Porcentaje de programas gubernamentales.</v>
          </cell>
          <cell r="G20" t="str">
            <v>Porcentaje de resoluciones aprobadas = (no. de proyectos terminados/ no. de proyectos programados) * 100.   PAP=(NPT/NPP) * 105</v>
          </cell>
        </row>
        <row r="22">
          <cell r="C22" t="str">
            <v>Porcentaje de programas gubernamentales acceso a la salud.</v>
          </cell>
          <cell r="G22" t="str">
            <v>Porcentaje de resoluciones aprobadas = (no. de proyectos terminados/ no. de proyectos programados) * 100.   PAP=(NPT/NPP) * 107</v>
          </cell>
        </row>
      </sheetData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Coordinar con las diferentes áreas y jefaturas, acciones para incorporar las diferentes actividades, culturales, deportivas, recreativas, rescatando valores en la sociedad</v>
          </cell>
        </row>
        <row r="18">
          <cell r="C18" t="str">
            <v>Porcentaje de Eventos Cívicos,  Culturales, artísticos y Deportivos</v>
          </cell>
          <cell r="G18" t="str">
            <v>Porcentaje de Eventos Cívicos, Culturales, Artísticos y Deportivos = No. De Eventos Realizados / No. De Eventos Programados * 100. PECA=(NER/NEP)*100</v>
          </cell>
        </row>
        <row r="19">
          <cell r="C19" t="str">
            <v xml:space="preserve"> Porcentaje de Visitas de Intercambio (porcentaje)</v>
          </cell>
          <cell r="G19" t="str">
            <v>Porcentaje de Visitas de Intercambio= No. De Visitas Realizadas / No. De Visitas Programadas * 100. PVI=(NVR/NVP)*100</v>
          </cell>
        </row>
        <row r="20">
          <cell r="C20" t="str">
            <v>Porcentaje de Cursos de Regularización, Emprendimiento y de Cultura</v>
          </cell>
          <cell r="G20" t="str">
            <v>Porcentaje de Cursos de Regularización, Emprendimiento y Cultura = No. De Cursos Realizados / No. Cursos Programados * 100.PCREC (NCR/NCP) * 100</v>
          </cell>
        </row>
        <row r="21">
          <cell r="C21" t="str">
            <v>Porcentaje de Elaboración de Periódicos Murales</v>
          </cell>
          <cell r="G21" t="str">
            <v>Porcentaje de Elaboración de Periódicos = No. De Elaboración de Periódicos / No. Total Periódicos Programados*100. PEP=(PEP/TPP)*100</v>
          </cell>
        </row>
      </sheetData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 "/>
      <sheetName val="PbR"/>
      <sheetName val="POA"/>
    </sheetNames>
    <sheetDataSet>
      <sheetData sheetId="0"/>
      <sheetData sheetId="1"/>
      <sheetData sheetId="2">
        <row r="9">
          <cell r="C9" t="str">
            <v>Apoyar a los productores del Municipio con asesorias, capacitaciones, semillas  mejoradas y agroquimicos a bajo costo,para la producción de los granos basicos en beneficio de la economia de sus familias.</v>
          </cell>
        </row>
        <row r="18">
          <cell r="C18" t="str">
            <v>Porcentaje de distribución de fertilizante.</v>
          </cell>
          <cell r="G18" t="str">
            <v>No. de agricultores programados al programa/no. de agricultores censados*100</v>
          </cell>
        </row>
        <row r="19">
          <cell r="C19" t="str">
            <v>Porcentaje de apoyo e información.</v>
          </cell>
          <cell r="G19" t="str">
            <v>No. de agricultores programados al programa/no. de agricultores censados*100</v>
          </cell>
        </row>
        <row r="20">
          <cell r="C20" t="str">
            <v>Porcentaje de agroquímicos y semillas.</v>
          </cell>
          <cell r="G20" t="str">
            <v>No. de agricultores programados al programa/no. de agricultores censados*100</v>
          </cell>
        </row>
        <row r="22">
          <cell r="C22" t="str">
            <v>Porcentaje de prevención de incendios.</v>
          </cell>
          <cell r="G22" t="str">
            <v>No. de agricultores programados al programa/no. de agricultores censados*100</v>
          </cell>
        </row>
      </sheetData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"/>
    </sheetNames>
    <sheetDataSet>
      <sheetData sheetId="0"/>
      <sheetData sheetId="1"/>
      <sheetData sheetId="2">
        <row r="9">
          <cell r="C9" t="str">
            <v>Realizar gestiones para fortalecer, el desarrollo, la inclusión y la cohesión social de las comunidades del Municipio.</v>
          </cell>
        </row>
        <row r="18">
          <cell r="C18" t="str">
            <v xml:space="preserve">Porcentaje de gestión </v>
          </cell>
          <cell r="G18" t="str">
            <v>Porcentaje de gestión = n° de gestiones realizadas/n° de gestiones programadas NGR/NGP*100</v>
          </cell>
        </row>
        <row r="19">
          <cell r="C19" t="str">
            <v xml:space="preserve">Porcentaje de servicios </v>
          </cell>
          <cell r="G19" t="str">
            <v>Porcentaje de servicios = n° de servicios realizados/n° de servicios programados NSR/NSP*100</v>
          </cell>
        </row>
        <row r="20">
          <cell r="C20" t="str">
            <v>Porcentaje de apoyos</v>
          </cell>
          <cell r="G20" t="str">
            <v>porcentaje de apoyos =n de apoyos realizados / n de apoyos programados NAR/NAP*100</v>
          </cell>
        </row>
        <row r="22">
          <cell r="C22" t="str">
            <v xml:space="preserve">Porcentaje de atención </v>
          </cell>
          <cell r="G22" t="str">
            <v>Porcentaje de atención = n° de atenciones realizadas/n° de atenciones programadas NAR/NAP*100</v>
          </cell>
        </row>
      </sheetData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Brindar una atención digna y de calidad a la ciudadanía que se acerque a la oficialía del Registro Civil a solicitar los diferentes servicios que este ofrece.</v>
          </cell>
        </row>
        <row r="18">
          <cell r="C18" t="str">
            <v>porcentaje de cumplimiento.</v>
          </cell>
          <cell r="G18" t="str">
            <v>No. De convocatoria de cultura programada/No. De convocatoria de cultura realizada*100 (NCCP/NCCR*100)</v>
          </cell>
        </row>
        <row r="19">
          <cell r="C19" t="str">
            <v>Porcentaje de difusión y crecimiento.</v>
          </cell>
        </row>
        <row r="20">
          <cell r="C20" t="str">
            <v>Porcentaje de difusión y crecimiento.</v>
          </cell>
          <cell r="G20" t="str">
            <v xml:space="preserve">No. De capacitaciones programadas/No. De capacitaciones realizadas*100 (NCP/NCR*100) </v>
          </cell>
        </row>
        <row r="22">
          <cell r="C22" t="str">
            <v>porcentaje de cumplimiento.</v>
          </cell>
          <cell r="G22" t="str">
            <v xml:space="preserve">No. De presupuestos programados para realizar campaña/No. De presupuestos realizados para campañas*100 (NPPPRC/NPRPC*100) </v>
          </cell>
        </row>
      </sheetData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 xml:space="preserve">cubrir y difundir con oportunidad, claridad y prontitud las actividades del Gobierno, desplegando una atractiva campaña institucional que comunique las metas, avances y resultados en obras y acciones </v>
          </cell>
        </row>
        <row r="18">
          <cell r="C18" t="str">
            <v>porcentaje de programas gubernamentales difundidos en medios impresos</v>
          </cell>
          <cell r="G18" t="str">
            <v>(Programas gubernamentales difundidos en medios impresos/meta de programas gubernamentales difundidos en medios impresos)*100</v>
          </cell>
        </row>
        <row r="19">
          <cell r="C19" t="str">
            <v>porcentaje de adquisición de software y equipo para diseño audiovisual efectuada</v>
          </cell>
          <cell r="G19" t="str">
            <v>(Programas gubernamentales difundidos en medios impresos/meta de programas gubernamentales difundidos en medios impresos)*100</v>
          </cell>
        </row>
        <row r="20">
          <cell r="C20" t="str">
            <v>porcentaje de programas gubernamentales difundidos en medios impresos</v>
          </cell>
        </row>
        <row r="22">
          <cell r="C22" t="str">
            <v>Porcentaje de programas gubernamentales difundidos en medios digitales y electrónicos</v>
          </cell>
          <cell r="G22" t="str">
            <v>(Programa gubernamentales difundidos en medios digitales y electrónicos/meta de programas gubernamentales difundidos en medios digitales y electrónicos)*100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18">
          <cell r="C18" t="str">
            <v>Porcentaje de calidad en trato y tratamiento en base a diagnostico adecuado.</v>
          </cell>
          <cell r="G18" t="str">
            <v>Porcentaje de resoluciones aprobadas = (no. de proyectos terminados/ no. de proyectos programados) * 100.   PAP=(NPT/NPP) * 103</v>
          </cell>
        </row>
        <row r="19">
          <cell r="C19" t="str">
            <v>Porcentaje de calidad en trato y tratamiento en base a diagnostico adecuado.</v>
          </cell>
          <cell r="G19" t="str">
            <v>Porcentaje de resoluciones aprobadas = (no. de proyectos terminados/ no. de proyectos programados) * 100.   PAP=(NPT/NPP) * 104</v>
          </cell>
        </row>
        <row r="20">
          <cell r="C20" t="str">
            <v>Porcentaje de programas gubernamentales.</v>
          </cell>
          <cell r="G20" t="str">
            <v>Porcentaje de resoluciones aprobadas = (no. de proyectos terminados/ no. de proyectos programados) * 100.   PAP=(NPT/NPP) * 105</v>
          </cell>
        </row>
        <row r="22">
          <cell r="C22" t="str">
            <v>Porcentaje de programas gubernamentales acceso a la salud.</v>
          </cell>
          <cell r="G22" t="str">
            <v>Porcentaje de resoluciones aprobadas = (no. de proyectos terminados/ no. de proyectos programados) * 100.   PAP=(NPT/NPP) * 107</v>
          </cell>
        </row>
      </sheetData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Contribuir al bienestar social incluyendo la participación ciudadana en los programas de desarrollo integral, en materia de desarrollo humano, salud, inclusión social y mejora en las oportunidades de empleo para la ciudadanía.</v>
          </cell>
        </row>
        <row r="18">
          <cell r="C18" t="str">
            <v>Porcentaje del incremento de información acerca de los programas sociales</v>
          </cell>
          <cell r="G18" t="str">
            <v>Porcentaje de Difusión = No. De Personas que Cuentan con Algún Programa / No. Total de la Población del Municipio * 100. PD=(NPP/PTM)*101</v>
          </cell>
        </row>
        <row r="19">
          <cell r="C19" t="str">
            <v>Porcentaje de ingreso a los programas sociales de población</v>
          </cell>
          <cell r="G19" t="str">
            <v>Porcentaje de Atención = No. De Jovenes Atendidos / No. De Solicitudes Recibidas) * 100. PAT=(NPA=NSR)*100</v>
          </cell>
        </row>
        <row r="20">
          <cell r="C20" t="str">
            <v>Porcentaje de ingreso a los programas sociales</v>
          </cell>
          <cell r="G20" t="str">
            <v>Porcentaje de Carencias sociales, según el CONEVAL.</v>
          </cell>
        </row>
        <row r="22">
          <cell r="C22" t="str">
            <v>Porcentaje de Localidades donde se entrega los productos de la canasta basica y carne a bajo costo.</v>
          </cell>
          <cell r="G22" t="str">
            <v>Porcentaje de Carencias sociales, según el CONEVAL.</v>
          </cell>
        </row>
      </sheetData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Apoyar y coordinarse en todo momento con las diferentes áreas que requieran de algún servicio o evento.</v>
          </cell>
        </row>
        <row r="18">
          <cell r="C18" t="str">
            <v>Porcentaje de Entrega</v>
          </cell>
          <cell r="G18" t="str">
            <v>Porcentaje de Entrega =(No. De Áreas con Insumos Entregados / No. Total de Áreas ) * 100. PE=(NAIE/NTA)*100</v>
          </cell>
        </row>
        <row r="19">
          <cell r="C19" t="str">
            <v>Porcentaje de Instalación</v>
          </cell>
          <cell r="G19" t="str">
            <v>Porcentaje de Instalación = (No. De Eventos Solventados / No. Total de Eventos Programados) * 100 .PINS=(NES/NEP)*100</v>
          </cell>
        </row>
        <row r="20">
          <cell r="C20" t="str">
            <v>Porcentaje de Abasto</v>
          </cell>
          <cell r="G20" t="str">
            <v>Porcentaje de Abasto = (No. De Materiales Distribuidos / No. Total de Materiales Requeridos) * 100. PAB=(NMD/NMR)*100</v>
          </cell>
        </row>
        <row r="22">
          <cell r="C22" t="str">
            <v>Porcentaje de Revisiones</v>
          </cell>
          <cell r="G22" t="str">
            <v>Porcentaje de Revisiones= (No. De Revisiones Realizadas / No. Revisiones Programadas) * 100. PRE=(NRR/NRP)*100</v>
          </cell>
        </row>
      </sheetData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 "/>
      <sheetName val="ÁRBOL DE OBJETIVOS "/>
      <sheetName val="MIR "/>
      <sheetName val="PbR"/>
      <sheetName val="POA  "/>
    </sheetNames>
    <sheetDataSet>
      <sheetData sheetId="0"/>
      <sheetData sheetId="1"/>
      <sheetData sheetId="2">
        <row r="9">
          <cell r="C9" t="str">
            <v>Ejecutar y verificar las obras publicas propuestas para que sean construidas con calidad beneficien a un numero significativo de habitantes del municipio de Eduardo Neri</v>
          </cell>
        </row>
        <row r="18">
          <cell r="C18" t="str">
            <v>superior flujo de agua potable</v>
          </cell>
          <cell r="G18" t="str">
            <v>Numero de informes programadas  / Numero de informes realizadas *100   (NIP/NIR)*100 = 100%</v>
          </cell>
        </row>
        <row r="19">
          <cell r="C19" t="str">
            <v>Vital liquido para la población en general</v>
          </cell>
          <cell r="G19" t="str">
            <v>Numero de informes programadas  / Numero de informes realizadas *100   (NIP/NIR)*100 = 100%</v>
          </cell>
        </row>
        <row r="20">
          <cell r="C20" t="str">
            <v>Inspección del esencial liquido</v>
          </cell>
          <cell r="G20" t="str">
            <v>Numero de informes programadas  / Numero de informes realizadas *100   (NIP/NIR)*100 = 100%</v>
          </cell>
        </row>
        <row r="22">
          <cell r="C22" t="str">
            <v>Aproximar la red de conductos para satisfacer a la población</v>
          </cell>
          <cell r="G22" t="str">
            <v>Numero de informes programadas  / Numero de informes realizadas *100   (NIP/NIR)*100 = 100%</v>
          </cell>
        </row>
      </sheetData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satisfacer las necesidades de aseo publico y recolección de residuos solidos, alumbrado publico, además del mantenimiento de parques y jardines municipales para el mejoramiento de la imagen urbana.</v>
          </cell>
        </row>
        <row r="18">
          <cell r="C18" t="str">
            <v>Por medio de la entrega de sus actividades mensuales Y trimestrales lo que realiza cada jefatura</v>
          </cell>
          <cell r="G18" t="str">
            <v>Porcentaje de Actividades que brindan las diferentes jefaturas=( No. De informe de actividades realizadas/No. De informe de actividades finalizadas)*100 PABDJ=(NIAR/NIAF)*100</v>
          </cell>
        </row>
        <row r="19">
          <cell r="C19" t="str">
            <v>buen uso de los recursos económicos como materiales</v>
          </cell>
          <cell r="G19" t="str">
            <v>Porcentaje de uso eficiente de los recursos=(No. De Eficiencia Administrativa/No. De insumos utilizados)*100 PUER=(NEA/NIU)*100</v>
          </cell>
        </row>
        <row r="20">
          <cell r="C20" t="str">
            <v>Realizar las acciones técnicas y administrativas correspondientes.</v>
          </cell>
          <cell r="G20" t="str">
            <v xml:space="preserve">Porcentaje de Mantenimiento del Mobiliario y Equipo de las Áreas=(No. De Mobiliario y Equipo de las Áreas existentes/No. De Mobiliario y Equipo Adquirido)*100 </v>
          </cell>
        </row>
        <row r="22">
          <cell r="C22" t="str">
            <v>Incrementar la capacidad laboral del personal de cada área</v>
          </cell>
          <cell r="G22" t="str">
            <v>Porcentaje de Personal Operativo por cada Área=(No. De Actividades Programadas en cada Jefatura/No. De personal Capacitado por Área Operativa)*100 PPOCA=(NAPCJ/NPCAO)*100</v>
          </cell>
        </row>
      </sheetData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Mejorar la calidad de vida de los habitantes del Municipio por medio del desarrollo de las actividades presentes 
en el territorio (turismo, gastronomía, entretenimiento, artesanías), el comercio (tradicional y moderno), la Agro -
Industria (agricultura, ganadería y forestaría) para que se generen empleos dignos, sin descuidar el medio 
ambiente</v>
          </cell>
        </row>
        <row r="18">
          <cell r="C18" t="str">
            <v>porcentaje de apoyo</v>
          </cell>
          <cell r="G18" t="str">
            <v>No. De empresas programadas/Nodo empresas apoyadas . *100</v>
          </cell>
        </row>
        <row r="19">
          <cell r="C19" t="str">
            <v>Porcentaje de convenios</v>
          </cell>
          <cell r="G19" t="str">
            <v xml:space="preserve">No. De convenios    programadas/No. De convenios realizados Realizadas*100 </v>
          </cell>
        </row>
        <row r="20">
          <cell r="C20" t="str">
            <v xml:space="preserve">Porcentaje de talleres </v>
          </cell>
          <cell r="G20" t="str">
            <v xml:space="preserve">No. De convenios    programadas/No. De convenios realizados Realizadas*100 </v>
          </cell>
        </row>
        <row r="22">
          <cell r="C22" t="str">
            <v xml:space="preserve">Porcentaje de promoción 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Buscar el desarrollo sustentable de nuestro Municipio e impulsar estrategias que favorezcan el desarrollo sustentable de la flora y la fauna, tomando en cuenta la participación y estrategias de los ciudadanos, además de prevenir la contaminación del medio ambiente.</v>
          </cell>
        </row>
        <row r="18">
          <cell r="C18" t="str">
            <v xml:space="preserve">Porcentaje de campañas </v>
          </cell>
          <cell r="G18" t="str">
            <v>Número de campañas = Número de campañas programadas / Número de campañas realizadas +100   NC=NCP/NCR*100</v>
          </cell>
        </row>
        <row r="19">
          <cell r="C19" t="str">
            <v>Porcentaje de monitores</v>
          </cell>
          <cell r="G19" t="str">
            <v>Número de Monitoreos = Número de monitoreos programados / Número de monitoreos realizados +100   NM=NMP/NMR*100</v>
          </cell>
        </row>
        <row r="20">
          <cell r="B20" t="str">
            <v>Programa de concientización para evitar la utilización de plásticos de un solo uso a tiendas de abarrotes y departamentales.</v>
          </cell>
          <cell r="G20" t="str">
            <v>Número de campañas = Número de campañas programadas / Número de campañas realizadas +100   NC=NCP/NCR*100</v>
          </cell>
        </row>
        <row r="21">
          <cell r="C21" t="str">
            <v>Porcentaje de encuestas</v>
          </cell>
          <cell r="G21" t="str">
            <v>Número de evaluación = Número de evaluación programados / Número de evaluaciones realizados +100   NE=NEP/NER*100</v>
          </cell>
        </row>
      </sheetData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 "/>
      <sheetName val="ÁRBOL DE OBJETIVOS"/>
      <sheetName val="MIR "/>
      <sheetName val="PbR"/>
      <sheetName val="POA"/>
    </sheetNames>
    <sheetDataSet>
      <sheetData sheetId="0"/>
      <sheetData sheetId="1"/>
      <sheetData sheetId="2">
        <row r="12">
          <cell r="C12" t="str">
            <v>Construir una economía incluyente con equidad, innovación y sustentabilidad fortaleciendo el desarrollo urbano del  Municipio bajo una integración campo-ciudad, promoviendo la conservación, restauración y mejoramiento de las  condiciones de nuestro medio ambiente con una planeación adecuada fomentada en la normatividad.</v>
          </cell>
        </row>
        <row r="21">
          <cell r="C21" t="str">
            <v>Viviendas que no disponen de agua entubada de la red pública</v>
          </cell>
          <cell r="G21" t="str">
            <v>Porcentaje de Avance Programático = (No. De proyectos Terminados/ No. De Proyectos Programados) * 100.   PAP=(NPT/NPP) * 100</v>
          </cell>
        </row>
        <row r="22">
          <cell r="C22" t="str">
            <v>Viviendas que no disponen de agua entubada de la red pública</v>
          </cell>
          <cell r="G22" t="str">
            <v>Porcentaje de Avance Programático = (No. De proyectos Terminados/ No. De Proyectos Programados) * 100.   PAP=(NPT/NPP) * 100</v>
          </cell>
        </row>
        <row r="24">
          <cell r="C24" t="str">
            <v>Viviendas que no disponen con drenaje y alcantarillado</v>
          </cell>
          <cell r="G24" t="str">
            <v>Porcentaje de Avance Programático = (No. De proyectos Terminados/ No. De Proyectos Programados) * 100.   PAP=(NPT/NPP) * 100</v>
          </cell>
        </row>
        <row r="25">
          <cell r="C25" t="str">
            <v>Viviendas que no disponen con drenaje y alcantarillado</v>
          </cell>
          <cell r="G25" t="str">
            <v>Porcentaje de Avance Programático = (No. De proyectos Terminados/ No. De Proyectos Programados) * 100.   PAP=(NPT/NPP) * 100</v>
          </cell>
        </row>
      </sheetData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 "/>
      <sheetName val="a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Proporcionar a las distintas áreas del H. Ayuntamiento el equipo y mobiliario para lograr la funcionalidad en su conjunto.</v>
          </cell>
        </row>
        <row r="18">
          <cell r="C18" t="str">
            <v xml:space="preserve">uso correcto de medios electronicos </v>
          </cell>
          <cell r="G18" t="str">
            <v>Total de medios electronicos en inventario / total de medios electronicos fisicos x 100</v>
          </cell>
        </row>
        <row r="19">
          <cell r="C19" t="str">
            <v xml:space="preserve">Uso adecuado de los muebles </v>
          </cell>
          <cell r="G19" t="str">
            <v>Total de muebles en buen estado / total de muebles inservibles x 100</v>
          </cell>
        </row>
        <row r="20">
          <cell r="C20" t="str">
            <v xml:space="preserve">Bajas de bienes </v>
          </cell>
          <cell r="G20" t="str">
            <v>Total de muebles en buen estado / total de muebles bajas x 100</v>
          </cell>
        </row>
        <row r="22">
          <cell r="C22" t="str">
            <v xml:space="preserve">Vehiculos en buen estado </v>
          </cell>
          <cell r="G22" t="str">
            <v>Total de vehiculos en buen estado / total vehiculos en mal estado x 100</v>
          </cell>
        </row>
      </sheetData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Planear de manera responsable la presupuestación, recaudación, y administración de los recursos públicos del municipio de Eduardo Neri.</v>
          </cell>
        </row>
        <row r="18">
          <cell r="C18" t="str">
            <v>Porcentaje de avance en la implementación
de estrategias recaudatorias</v>
          </cell>
          <cell r="G18" t="str">
            <v>Porcentaje de Convenios =( No. Proyectos no programados / No. De Proyectos Programados) * 100 PC=(NPT/NPP)*100</v>
          </cell>
        </row>
        <row r="19">
          <cell r="C19" t="str">
            <v>Porcentaje de avance en la implementación
de estrategias recaudatorias</v>
          </cell>
          <cell r="G19" t="str">
            <v>Porcentaje de Estrategias Recaudadas  =( No. Estrategia Recaudadas/ No. Estrategia no Recaudadas) * 100 PBD=(NER/ENR)*100</v>
          </cell>
        </row>
        <row r="20">
          <cell r="C20" t="str">
            <v>Porcentaje de actualización del Sistema Catastral</v>
          </cell>
          <cell r="G20" t="str">
            <v>Porcentaje Vinculación Información =( No. Información de otras áreas / No. Información por parte de Catastro) * 100 PVI=(NIA/NPC)*100</v>
          </cell>
        </row>
        <row r="22">
          <cell r="C22" t="str">
            <v>Porcentaje de actualización de información
catastral archivada en expedientes</v>
          </cell>
          <cell r="G22" t="str">
            <v>Porcentaje de Evaluación =( No. Resultados Archivados  / No. De Total del Padrón) * 100 PEV=(NRA/NTP)*100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_de_Problemas"/>
      <sheetName val="Árbol_de_Objetivos"/>
      <sheetName val="MIR"/>
      <sheetName val="PbR"/>
      <sheetName val="POA"/>
    </sheetNames>
    <sheetDataSet>
      <sheetData sheetId="0"/>
      <sheetData sheetId="1"/>
      <sheetData sheetId="2">
        <row r="9">
          <cell r="C9" t="str">
            <v>Planear de manera responsable la presupuestación, recaudación y administración de los recursos públicos del municipio de Eduardo Neri.</v>
          </cell>
        </row>
        <row r="18">
          <cell r="C18" t="str">
            <v>Porcentaje de integración</v>
          </cell>
          <cell r="G18" t="str">
            <v>Porcentaje de Recepción = (Información Entregada/Información Solicitada)*100. PR=(IE/IS)*100</v>
          </cell>
        </row>
        <row r="19">
          <cell r="C19" t="str">
            <v>Estados Financieros Integrados</v>
          </cell>
          <cell r="G19" t="str">
            <v xml:space="preserve">Porcentaje de Expedientes Integrados = (Información Entregada/Información Solicitada)*100. PEI=(IE/IS)*100. </v>
          </cell>
        </row>
        <row r="21">
          <cell r="C21" t="str">
            <v>Porcentaje de eventos</v>
          </cell>
          <cell r="G21" t="str">
            <v>Porcentaje de eventos=(Eventos realizados/Eventos Programados)*100. PE=(ER/EP)*100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18">
          <cell r="C18" t="str">
            <v>participacion de los diferentes niveles educativos</v>
          </cell>
          <cell r="G18" t="str">
            <v>Porcentaje de Eventos Cívicos, Culturales, Artísticos y Deportivos = No. De Eventos Realizados / No. De Eventos Programados * 100. PECA=(NER/NEP)*100</v>
          </cell>
        </row>
        <row r="19">
          <cell r="C19" t="str">
            <v>benefico social donde 6221 parvulos fueron beneficiados</v>
          </cell>
          <cell r="G19" t="str">
            <v>Porcentaje de Visitas de Intercambio= No. De Visitas Realizadas / No. De Visitas Programadas * 100. PVI=(NVR/NVP)*100</v>
          </cell>
        </row>
        <row r="20">
          <cell r="C20" t="str">
            <v>dando respuesta ala demanda educativa don 40 escuelas fueron beneficiadas</v>
          </cell>
          <cell r="G20" t="str">
            <v>Porcentaje de Cursos de Regularización, Emprendimiento y Cultura = No. De Cursos Realizados / No. Cursos Programados * 100.PCREC (NCR/NCP) * 100</v>
          </cell>
        </row>
      </sheetData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 xml:space="preserve">Ofrecer un servicio de administración con calidad a través del personal directivo, administrativo y operativo: fortaleciendo el clima laboral en la Administración Municipal, creando un sentido de pertenencia que comprenda actividades en conjunto con otras áreas desarrollando mejor cada actividad </v>
          </cell>
        </row>
        <row r="18">
          <cell r="C18" t="str">
            <v>Numero de Capacitaciones por área.</v>
          </cell>
          <cell r="G18" t="str">
            <v>Porcentaje de  Capacitaciones Realizadas=(No. De Capacitaciones Realizadas/No. De Capacitaciones programadas)*100. PCR=(NCR/NCp)*100</v>
          </cell>
        </row>
        <row r="19">
          <cell r="C19" t="str">
            <v>Numero de contrataciones</v>
          </cell>
          <cell r="G19" t="str">
            <v>Porcentaje de Contrataciones=(No. De contrataciones autorizadas/No. De Reuniones Elaboradas)*100. PR=(NRP/NRE)*100</v>
          </cell>
        </row>
        <row r="20">
          <cell r="C20" t="str">
            <v>No. De Reuniones con los Directivos o Jefes inmediatos</v>
          </cell>
          <cell r="G20" t="str">
            <v>Porcentaje de Reuniones= (Reuniones Realizadas/Reuniones Programadas)*100. PR=(RR/RP)*100</v>
          </cell>
        </row>
        <row r="22">
          <cell r="C22" t="str">
            <v xml:space="preserve">Numero de procesos de Selección de personal. </v>
          </cell>
          <cell r="G22" t="str">
            <v>Porcentaje de Actividades de Selección=(Incorporación de Personal/Total de Personas Incorporadas)*100. PAS=(IP/TPI)*100</v>
          </cell>
        </row>
      </sheetData>
      <sheetData sheetId="3"/>
      <sheetData sheetId="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 "/>
      <sheetName val="ÁRBOL DE OBJETIVOS "/>
      <sheetName val="MIR "/>
      <sheetName val="PbR"/>
      <sheetName val="POA"/>
    </sheetNames>
    <sheetDataSet>
      <sheetData sheetId="0"/>
      <sheetData sheetId="1"/>
      <sheetData sheetId="2">
        <row r="9">
          <cell r="C9" t="str">
            <v>Planear de manera responsable la presupuestacion, recaudacion y administracion de los recursos publicos del Municipio de Eduardo Neri.</v>
          </cell>
        </row>
        <row r="18">
          <cell r="C18" t="str">
            <v xml:space="preserve">Capacitación y asesoría en la elaboración y seguimiento mensual y anual de los Programas Operativos Anuales de las distintas Áreas Municipales. </v>
          </cell>
          <cell r="G18" t="str">
            <v>Porcentaje de Capacitación = (No. De Áreas Capacitadas / No. Total de Áreas) * 100                               PC= (NAC/NTA) * 100</v>
          </cell>
        </row>
        <row r="19">
          <cell r="C19" t="str">
            <v>Elaboración del Programa Operativo Anual del Municipio.</v>
          </cell>
          <cell r="G19" t="str">
            <v>Porcentaje de POA =( No. De POA Elaborados / No. Total de POA Programados) * 100      PPOA=(NPOAE/NTPOAP) * 100</v>
          </cell>
        </row>
        <row r="20">
          <cell r="C20" t="str">
            <v>Asesoría en el establecimiento de objetivos, metas, líneas de acción e indicadores de las diversas Áreas Municipales.</v>
          </cell>
          <cell r="G20" t="str">
            <v>Porcentaje de Asesorías = (No. De Áreas que Recibieron Acompañamiento / No. Total de Áreas) * 100                                  PA= (NARA/NTA) * 100</v>
          </cell>
        </row>
        <row r="22">
          <cell r="C22" t="str">
            <v>Revisión y Seguimiento del Presupuesto Basado en Resultados de las diversas Áreas Municipales.</v>
          </cell>
          <cell r="G22" t="str">
            <v>Porcentaje de PbR = (No. De PbR Elaborados / No. Total de PbR Programados) * 100      PPOA=(NPbRE/NTPbRP) * 100</v>
          </cell>
        </row>
      </sheetData>
      <sheetData sheetId="3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 "/>
      <sheetName val="PbR"/>
      <sheetName val="POA"/>
    </sheetNames>
    <sheetDataSet>
      <sheetData sheetId="0"/>
      <sheetData sheetId="1"/>
      <sheetData sheetId="2">
        <row r="9">
          <cell r="C9" t="str">
            <v>Consolidar  una Administración Municipal caracterizada por su eficiencia, honestidad y transparencia colaborando con la ciudadanía por el bien común cumpliendo con las atribuciones, brindando una atención de calidad y solución a los problemas con respeto y garantía de los derechos humanos de la población</v>
          </cell>
        </row>
        <row r="18">
          <cell r="C18" t="str">
            <v>Porcentaje de calidad y apoyo.</v>
          </cell>
          <cell r="G18" t="str">
            <v>No. De solicitudes programadas/No. De solicitudes realizadas+101</v>
          </cell>
        </row>
        <row r="19">
          <cell r="C19" t="str">
            <v>Porcentaje de apoyo e información.</v>
          </cell>
          <cell r="G19" t="str">
            <v>No. De solicitudes programadas/No. De solicitudes realizadas+102</v>
          </cell>
        </row>
        <row r="20">
          <cell r="C20" t="str">
            <v>Porcentaje de organización.</v>
          </cell>
          <cell r="G20" t="str">
            <v>No. De solicitudes programadas/No. De solicitudes realizadas+103</v>
          </cell>
        </row>
        <row r="22">
          <cell r="C22" t="str">
            <v>Porcentaje de calidad y apoyo.</v>
          </cell>
          <cell r="G22" t="str">
            <v>No. De solicitudes programadas/No. De solicitudes realizadas+104</v>
          </cell>
        </row>
      </sheetData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Atender a la ciudadanía con transparencia dentro del marco legal, con el uso de las nuevas tecnologías, dando respuestas concretas y eficientes en beneficio de la sociedad.</v>
          </cell>
        </row>
        <row r="18">
          <cell r="C18" t="str">
            <v>Porcentaje de cesiones de cabildo.</v>
          </cell>
        </row>
        <row r="19">
          <cell r="C19" t="str">
            <v>Porcentaje de capacitación.</v>
          </cell>
        </row>
        <row r="20">
          <cell r="C20" t="str">
            <v>Porcentaje de coordinación de información.</v>
          </cell>
        </row>
        <row r="22">
          <cell r="C22" t="str">
            <v>Porcentaje de talleres en las áreas.</v>
          </cell>
        </row>
      </sheetData>
      <sheetData sheetId="3"/>
      <sheetData sheetId="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 "/>
      <sheetName val="PbR"/>
      <sheetName val="POA"/>
    </sheetNames>
    <sheetDataSet>
      <sheetData sheetId="0"/>
      <sheetData sheetId="1"/>
      <sheetData sheetId="2">
        <row r="9">
          <cell r="C9" t="str">
            <v>Representar al H, Ayuntamiento en los procesos juridicos, para solucionar los problemas de acuerdo a la Ley previniendo nuevos conflictos que involucren a funcionarios y a la ciudadania.</v>
          </cell>
        </row>
        <row r="18">
          <cell r="C18" t="str">
            <v>Porcentaje de coordinación y seguimiento</v>
          </cell>
          <cell r="G18" t="str">
            <v>No. De demandas recepcionadas/No. De demandas resueltas*101</v>
          </cell>
        </row>
        <row r="19">
          <cell r="C19" t="str">
            <v>Porcentaje de cumplimiento de metas</v>
          </cell>
          <cell r="G19" t="str">
            <v>No.de metas, obejtivos y lineas de acción programadas/No. De metas, objetivos y lineas de acción realizados*100</v>
          </cell>
        </row>
        <row r="20">
          <cell r="C20" t="str">
            <v>Porcentaje de recursos</v>
          </cell>
          <cell r="G20" t="str">
            <v>No. De solicituedes programadas/No. De solicitudes realizadas*100</v>
          </cell>
        </row>
        <row r="22">
          <cell r="C22" t="str">
            <v>Porcentaje de capacitación</v>
          </cell>
          <cell r="G22" t="str">
            <v>No. De personal programado para capacitación/No. De personall capacitado*100</v>
          </cell>
        </row>
      </sheetData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CIA"/>
      <sheetName val="REG. DE DES. URB. Y OBRAS PUB"/>
      <sheetName val="REG. DE DES. RURAL Y ASISTENCIA"/>
      <sheetName val="REG. DE EDUCACION Y GRUPOS VULN"/>
      <sheetName val="REG. DE ATN Y PART SOCIAL DE MI"/>
      <sheetName val="REG. DE LOS DER DE LAS NIÑAS Y "/>
      <sheetName val="REG. DE  SALUD Y JUVENTUD"/>
      <sheetName val="REG. DE MEDIO AMBIENTE Y REC"/>
      <sheetName val="REG. DE CULTURA,RECREACION Y ES"/>
      <sheetName val="SINDICATURA"/>
      <sheetName val="SECRETARIA GENERAL"/>
      <sheetName val="CONTROL INTERNO"/>
      <sheetName val="DIRECCION GRAL ADMON Y FIN"/>
      <sheetName val="DIRECCION DE REC HUMANOS"/>
      <sheetName val="Dirección de Cuenta Pública."/>
      <sheetName val="Dirección de Contabilidad"/>
      <sheetName val="Dirección de Catastro"/>
      <sheetName val="Dirección de Control Patrimonia"/>
      <sheetName val="Direccion Gral de Des Urb y Ob"/>
      <sheetName val="Direccion de Ecologia y Medio"/>
      <sheetName val="Direccion de Des Economico"/>
      <sheetName val="Direccion de Servicios Pub"/>
      <sheetName val="Jef. de Agua Potable"/>
      <sheetName val="Direccion de Servicos GRAL"/>
      <sheetName val="Dirección de Desarrollo Social"/>
      <sheetName val="Dirección de Comunicacion socia"/>
      <sheetName val="Dir.Oficialía del Regist. Civil"/>
      <sheetName val="Direccion a atencion comu y ind"/>
      <sheetName val="Direccion de Desarr. Rural"/>
      <sheetName val="Direccion de Educacion"/>
      <sheetName val="DIRECCION DE SALUD MUNICIPAL"/>
      <sheetName val="DIRECCION DE PLANEACION"/>
      <sheetName val="DIRECCION DE LA INSTANCIA EVALU"/>
      <sheetName val="DIRECCION DE UNID. DE TRANSPARE"/>
      <sheetName val="Dirección General del DIF"/>
      <sheetName val="Dirección INSTANCIA DE LA MUJER"/>
      <sheetName val="Direccion de Diversidad Sexual"/>
      <sheetName val="Dirección de seguridad pública."/>
      <sheetName val="Dirección de Transito."/>
      <sheetName val="Dirección de PREVENCION DELITO"/>
      <sheetName val="Dirección de Asuntos Jurídicos"/>
      <sheetName val="Dirección de Protección Civil"/>
      <sheetName val="Dirección de Reglamentos"/>
      <sheetName val="DIRECCION DEL DEPORTE"/>
      <sheetName val="DIRECCION DE ASIST.  SOC. ALIME"/>
    </sheetNames>
    <sheetDataSet>
      <sheetData sheetId="0">
        <row r="8">
          <cell r="H8" t="str">
            <v>E Prestación de Servicios Públicos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9">
          <cell r="C9" t="str">
            <v>Contribuir al bienestar social incluyendo la participación ciudadana en los programas de desarrollo integral, en materia de desarrollo humano, salud, inclución social y mejora en las oportunidades de empleo para la ciudadania.</v>
          </cell>
        </row>
        <row r="18">
          <cell r="B18" t="str">
            <v xml:space="preserve">Mayor asesoria por parte de las instacias Federales y Estatales </v>
          </cell>
          <cell r="G18" t="str">
            <v>No. De peticiones solicitadas/No. De peticiones atendidas*100 (NPS/NPA*100)</v>
          </cell>
        </row>
        <row r="19">
          <cell r="B19" t="str">
            <v xml:space="preserve">Apoyar y definir tiempos para la gestión estratégica. </v>
          </cell>
          <cell r="G19" t="str">
            <v>No. De programas programados en el plan estatal/No. De programas realizados en el plan estatal*100 (NPPPE/NPRPE*100)</v>
          </cell>
        </row>
        <row r="20">
          <cell r="B20" t="str">
            <v xml:space="preserve">Buen fortalecimiento de las areas municipales </v>
          </cell>
          <cell r="G20" t="str">
            <v>No. De solicitudes programadas/No. De solicitudes realizadas*100 (NSP/NSR*100)</v>
          </cell>
        </row>
        <row r="22">
          <cell r="B22" t="str">
            <v xml:space="preserve">cumplimiento de las metas y objetivos establecidos dentro del plan municipal. </v>
          </cell>
          <cell r="G22" t="str">
            <v>No. De recursos humanos programados/ No. De recursos humanos realizados+100 (NRHP/NRHR*100)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18">
          <cell r="B18" t="str">
            <v>INFORMACION DE PROGRAMAS SOCIALES</v>
          </cell>
          <cell r="G18" t="str">
            <v>(Número de personas informadas sobre programas sociales / Total de población objetivo) * 100</v>
          </cell>
        </row>
        <row r="19">
          <cell r="B19" t="str">
            <v>EXISTEN LUGARES DE APOYO PARA MEJORAR EL FUNCIONAMIENTO DE LA SALUD MENTAL</v>
          </cell>
          <cell r="G19" t="str">
            <v>(Número de espacios de apoyo psicológico operando / Total de espacios planificados) * 100</v>
          </cell>
        </row>
        <row r="20">
          <cell r="B20" t="str">
            <v>SUFICIENTES ACTIVIDADES QUE PROMUEVAN LOS VALORES Y LA SANA CONVIVENCIA</v>
          </cell>
          <cell r="G20" t="str">
            <v>(Número de actividades realizadas que promueven valores y convivencia / Total de actividades planificadas) * 100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18">
          <cell r="G18" t="str">
            <v>Porcentaje de Difusión = No. De Personas que Cuentan con Algún Programa / No. Total de la Población del Municipio * 100. PD=(NPP/PTM)*101</v>
          </cell>
        </row>
        <row r="19">
          <cell r="G19" t="str">
            <v>Porcentaje de Atención = No. De Jovenes Atendidos / No. De Solicitudes Recibidas) * 100. PAT=(NPA=NSR)*100</v>
          </cell>
        </row>
        <row r="20">
          <cell r="G20" t="str">
            <v>Porcentaje de Carencias sociales, según el CONEVAL.</v>
          </cell>
        </row>
        <row r="22">
          <cell r="G22" t="str">
            <v>Porcentaje de Carencias sociales, según el CONEVAL.</v>
          </cell>
        </row>
      </sheetData>
      <sheetData sheetId="3"/>
      <sheetData sheetId="4">
        <row r="35">
          <cell r="B35" t="str">
            <v>Apoyar y promover productos de la canasta básica a  bajo costo.</v>
          </cell>
        </row>
        <row r="37">
          <cell r="B37" t="str">
            <v xml:space="preserve">Gestión de aperturas de tiendas de canasta básica a bajo costo. </v>
          </cell>
        </row>
        <row r="38">
          <cell r="B38" t="str">
            <v xml:space="preserve">Gestión en coordinación con tesorería para incrementar los productos y herramientas a bajo costo (Láminas, tinacos, juegos de baño, alambre de púas entre otros.)  “Juntos Transformando tu economía” en el municipio de Eduardo Neri. 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OL"/>
      <sheetName val="ARBOL DE OBJETIVOS"/>
      <sheetName val="MIR"/>
      <sheetName val="PbR"/>
      <sheetName val="POA"/>
    </sheetNames>
    <sheetDataSet>
      <sheetData sheetId="0"/>
      <sheetData sheetId="1"/>
      <sheetData sheetId="2"/>
      <sheetData sheetId="3"/>
      <sheetData sheetId="4">
        <row r="35">
          <cell r="B35" t="str">
            <v>Capacitación del personal ante COPRISEG</v>
          </cell>
        </row>
        <row r="36">
          <cell r="B36" t="str">
            <v>Aquisición de equipo para mejora de actividades del rastro municipal</v>
          </cell>
        </row>
        <row r="37">
          <cell r="B37" t="str">
            <v xml:space="preserve">Verificación de productos carnicos en buen estado 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 "/>
    </sheetNames>
    <sheetDataSet>
      <sheetData sheetId="0"/>
      <sheetData sheetId="1"/>
      <sheetData sheetId="2">
        <row r="15">
          <cell r="G15" t="str">
            <v>Movilidad urbana mejorada / movilidad urbana *100</v>
          </cell>
        </row>
        <row r="18">
          <cell r="G18" t="str">
            <v>Instalacion de señalización vial adecuada / instalacion de señalización vial *100</v>
          </cell>
        </row>
        <row r="20">
          <cell r="G20" t="str">
            <v>Supervisión de transporte / supervisión de *100</v>
          </cell>
        </row>
      </sheetData>
      <sheetData sheetId="3"/>
      <sheetData sheetId="4">
        <row r="35">
          <cell r="B35" t="str">
            <v>Regularización del trasporte público municipal</v>
          </cell>
        </row>
        <row r="36">
          <cell r="B36" t="str">
            <v>Entrega de uniformes a choferes del trasporte publico</v>
          </cell>
        </row>
        <row r="37">
          <cell r="B37" t="str">
            <v>Colocación de señalización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BOL DE PROBLEMAS"/>
      <sheetName val="ÁRBOL DE OBJETIVOS"/>
      <sheetName val="MIR"/>
      <sheetName val="PbR"/>
      <sheetName val="POA"/>
      <sheetName val="FICHA TECNIC"/>
    </sheetNames>
    <sheetDataSet>
      <sheetData sheetId="0"/>
      <sheetData sheetId="1"/>
      <sheetData sheetId="2"/>
      <sheetData sheetId="3"/>
      <sheetData sheetId="4">
        <row r="35">
          <cell r="B35" t="str">
            <v>Administrar y brindar atención oportuna en el mercado municipal en  la limpieza, funcionamiento, y mantenimiento  en general.</v>
          </cell>
        </row>
        <row r="36">
          <cell r="B36" t="str">
            <v>revisar y actualizar el padrón de comerciantes del mercado municipal</v>
          </cell>
        </row>
        <row r="37">
          <cell r="B37" t="str">
            <v xml:space="preserve">mantener las areas del mercado municipal limpias </v>
          </cell>
        </row>
        <row r="38">
          <cell r="B38" t="str">
            <v>realizar la fumigacion contra roedores de manera constante en las instalaciones del mercado municipal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="80" zoomScaleNormal="100" zoomScaleSheetLayoutView="100" zoomScalePageLayoutView="80" workbookViewId="0">
      <selection activeCell="C7" sqref="C7:E7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customWidth="1"/>
    <col min="4" max="4" width="17.85546875" customWidth="1"/>
    <col min="5" max="5" width="17.28515625" customWidth="1"/>
    <col min="7" max="7" width="13.85546875" customWidth="1"/>
  </cols>
  <sheetData>
    <row r="1" spans="1:13" ht="16.5" x14ac:dyDescent="0.3">
      <c r="A1" s="99" t="s">
        <v>30</v>
      </c>
      <c r="B1" s="99"/>
      <c r="C1" s="100" t="s">
        <v>32</v>
      </c>
      <c r="D1" s="100"/>
      <c r="E1" s="100"/>
      <c r="F1" s="100"/>
      <c r="G1" s="100"/>
      <c r="H1" s="100"/>
      <c r="I1" s="100"/>
      <c r="J1" s="2"/>
      <c r="K1" s="98" t="s">
        <v>27</v>
      </c>
      <c r="L1" s="98"/>
      <c r="M1" s="98"/>
    </row>
    <row r="2" spans="1:13" ht="9" customHeight="1" x14ac:dyDescent="0.3">
      <c r="A2" s="1"/>
      <c r="C2" s="2"/>
    </row>
    <row r="3" spans="1:13" ht="16.5" x14ac:dyDescent="0.3">
      <c r="A3" s="99" t="s">
        <v>29</v>
      </c>
      <c r="B3" s="99"/>
      <c r="C3" s="101" t="s">
        <v>33</v>
      </c>
      <c r="D3" s="101"/>
      <c r="E3" s="101"/>
      <c r="F3" s="101"/>
      <c r="G3" s="101"/>
      <c r="H3" s="101"/>
      <c r="I3" s="101"/>
      <c r="J3" s="28"/>
      <c r="K3" s="1"/>
      <c r="L3" s="1"/>
      <c r="M3" s="1"/>
    </row>
    <row r="5" spans="1:13" ht="15.75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6.75" customHeight="1" x14ac:dyDescent="0.25"/>
    <row r="7" spans="1:13" ht="16.5" x14ac:dyDescent="0.3">
      <c r="A7" s="99" t="s">
        <v>12</v>
      </c>
      <c r="B7" s="99"/>
      <c r="C7" s="103">
        <v>0</v>
      </c>
      <c r="D7" s="103"/>
      <c r="E7" s="103"/>
      <c r="I7" s="101" t="s">
        <v>13</v>
      </c>
      <c r="J7" s="101"/>
      <c r="K7" s="104"/>
      <c r="L7" s="104"/>
      <c r="M7" s="104"/>
    </row>
    <row r="8" spans="1:13" ht="6" customHeight="1" x14ac:dyDescent="0.3">
      <c r="A8" s="8"/>
      <c r="B8" s="8"/>
      <c r="C8" s="29"/>
      <c r="D8" s="29"/>
      <c r="E8" s="29"/>
      <c r="H8" s="28"/>
      <c r="I8" s="28"/>
      <c r="J8" s="28"/>
      <c r="K8" s="2"/>
      <c r="L8" s="2"/>
      <c r="M8" s="2"/>
    </row>
    <row r="9" spans="1:13" ht="15.75" thickBot="1" x14ac:dyDescent="0.3">
      <c r="A9" s="30" t="s">
        <v>14</v>
      </c>
      <c r="B9" s="30" t="s">
        <v>15</v>
      </c>
      <c r="C9" s="30" t="s">
        <v>16</v>
      </c>
      <c r="D9" s="30" t="s">
        <v>17</v>
      </c>
      <c r="E9" s="30" t="s">
        <v>18</v>
      </c>
      <c r="F9" s="30" t="s">
        <v>19</v>
      </c>
      <c r="G9" s="30" t="s">
        <v>20</v>
      </c>
      <c r="H9" s="30" t="s">
        <v>21</v>
      </c>
      <c r="I9" s="30" t="s">
        <v>22</v>
      </c>
      <c r="J9" s="30" t="s">
        <v>23</v>
      </c>
      <c r="K9" s="102" t="s">
        <v>24</v>
      </c>
      <c r="L9" s="102"/>
      <c r="M9" s="102"/>
    </row>
    <row r="10" spans="1:13" ht="21.75" customHeight="1" thickBot="1" x14ac:dyDescent="0.3">
      <c r="A10" s="95" t="s">
        <v>26</v>
      </c>
      <c r="B10" s="93" t="s">
        <v>25</v>
      </c>
      <c r="C10" s="93" t="s">
        <v>0</v>
      </c>
      <c r="D10" s="91" t="s">
        <v>1</v>
      </c>
      <c r="E10" s="91" t="s">
        <v>11</v>
      </c>
      <c r="F10" s="93" t="s">
        <v>3</v>
      </c>
      <c r="G10" s="105" t="s">
        <v>2</v>
      </c>
      <c r="H10" s="106"/>
      <c r="I10" s="107"/>
      <c r="J10" s="93" t="s">
        <v>31</v>
      </c>
      <c r="K10" s="108" t="s">
        <v>4</v>
      </c>
      <c r="L10" s="109"/>
      <c r="M10" s="110"/>
    </row>
    <row r="11" spans="1:13" ht="21.75" customHeight="1" thickBot="1" x14ac:dyDescent="0.3">
      <c r="A11" s="96"/>
      <c r="B11" s="94"/>
      <c r="C11" s="94"/>
      <c r="D11" s="92"/>
      <c r="E11" s="92"/>
      <c r="F11" s="94"/>
      <c r="G11" s="31" t="s">
        <v>5</v>
      </c>
      <c r="H11" s="33" t="s">
        <v>6</v>
      </c>
      <c r="I11" s="32" t="s">
        <v>7</v>
      </c>
      <c r="J11" s="94"/>
      <c r="K11" s="34" t="s">
        <v>8</v>
      </c>
      <c r="L11" s="36" t="s">
        <v>9</v>
      </c>
      <c r="M11" s="35" t="s">
        <v>10</v>
      </c>
    </row>
    <row r="12" spans="1:13" x14ac:dyDescent="0.25">
      <c r="A12" s="85" t="s">
        <v>34</v>
      </c>
      <c r="B12" s="88"/>
      <c r="C12" s="3"/>
      <c r="D12" s="4"/>
      <c r="E12" s="4"/>
      <c r="F12" s="4"/>
      <c r="G12" s="22">
        <v>0</v>
      </c>
      <c r="H12" s="23">
        <v>0</v>
      </c>
      <c r="I12" s="24" t="e">
        <f>H12/G12*100</f>
        <v>#DIV/0!</v>
      </c>
      <c r="J12" s="24"/>
      <c r="K12" s="25"/>
      <c r="L12" s="26"/>
      <c r="M12" s="27"/>
    </row>
    <row r="13" spans="1:13" x14ac:dyDescent="0.25">
      <c r="A13" s="86"/>
      <c r="B13" s="89"/>
      <c r="C13" s="9"/>
      <c r="D13" s="5"/>
      <c r="E13" s="5"/>
      <c r="F13" s="5"/>
      <c r="G13" s="6"/>
      <c r="H13" s="7"/>
      <c r="I13" s="10"/>
      <c r="J13" s="10"/>
      <c r="K13" s="11"/>
      <c r="L13" s="12"/>
      <c r="M13" s="13"/>
    </row>
    <row r="14" spans="1:13" x14ac:dyDescent="0.25">
      <c r="A14" s="86"/>
      <c r="B14" s="89"/>
      <c r="C14" s="9"/>
      <c r="D14" s="5"/>
      <c r="E14" s="5"/>
      <c r="F14" s="5"/>
      <c r="G14" s="6"/>
      <c r="H14" s="7"/>
      <c r="I14" s="10"/>
      <c r="J14" s="10"/>
      <c r="K14" s="11"/>
      <c r="L14" s="12"/>
      <c r="M14" s="13"/>
    </row>
    <row r="15" spans="1:13" ht="15.75" thickBot="1" x14ac:dyDescent="0.3">
      <c r="A15" s="87"/>
      <c r="B15" s="90"/>
      <c r="C15" s="14"/>
      <c r="D15" s="15"/>
      <c r="E15" s="15"/>
      <c r="F15" s="16"/>
      <c r="G15" s="17"/>
      <c r="H15" s="18"/>
      <c r="I15" s="15"/>
      <c r="J15" s="15"/>
      <c r="K15" s="19"/>
      <c r="L15" s="20"/>
      <c r="M15" s="21"/>
    </row>
  </sheetData>
  <mergeCells count="22">
    <mergeCell ref="K9:M9"/>
    <mergeCell ref="F10:F11"/>
    <mergeCell ref="I7:J7"/>
    <mergeCell ref="A7:B7"/>
    <mergeCell ref="C7:E7"/>
    <mergeCell ref="K7:M7"/>
    <mergeCell ref="E10:E11"/>
    <mergeCell ref="G10:I10"/>
    <mergeCell ref="J10:J11"/>
    <mergeCell ref="K10:M10"/>
    <mergeCell ref="A5:M5"/>
    <mergeCell ref="K1:M1"/>
    <mergeCell ref="A3:B3"/>
    <mergeCell ref="A1:B1"/>
    <mergeCell ref="C1:I1"/>
    <mergeCell ref="C3:I3"/>
    <mergeCell ref="A12:A15"/>
    <mergeCell ref="B12:B15"/>
    <mergeCell ref="D10:D11"/>
    <mergeCell ref="C10:C11"/>
    <mergeCell ref="B10:B11"/>
    <mergeCell ref="A10:A1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3" zoomScale="68" zoomScaleNormal="100" zoomScaleSheetLayoutView="100" zoomScalePageLayoutView="68" workbookViewId="0">
      <selection activeCell="D14" sqref="D14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4.7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24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0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252317.29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96.75" customHeight="1" x14ac:dyDescent="0.25">
      <c r="A12" s="128" t="s">
        <v>94</v>
      </c>
      <c r="B12" s="122" t="str">
        <f>'[1]Dirección de Reglamentos'!$H$8</f>
        <v>E Prestación de Servicios Públicos.</v>
      </c>
      <c r="C12" s="3" t="str">
        <f>'[10]POA '!$B$35</f>
        <v xml:space="preserve">Jornadas de descacharrización </v>
      </c>
      <c r="D12" s="4" t="str">
        <f>[10]MIR!$G$20</f>
        <v>jornadas de decacharrizacion realizadas / jornadas de descacharrización programadas * 100</v>
      </c>
      <c r="E12" s="4" t="s">
        <v>37</v>
      </c>
      <c r="F12" s="4" t="s">
        <v>80</v>
      </c>
      <c r="G12" s="22">
        <v>3</v>
      </c>
      <c r="H12" s="23">
        <v>3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71.25" customHeight="1" x14ac:dyDescent="0.25">
      <c r="A13" s="128"/>
      <c r="B13" s="89"/>
      <c r="C13" s="9" t="str">
        <f>'[10]POA '!$B$36</f>
        <v>Contratacion de recurso humano temporal</v>
      </c>
      <c r="D13" s="5" t="str">
        <f>[10]MIR!$G$18</f>
        <v>Personal contradado / personal en padron * 100</v>
      </c>
      <c r="E13" s="4" t="s">
        <v>37</v>
      </c>
      <c r="F13" s="4" t="s">
        <v>80</v>
      </c>
      <c r="G13" s="22">
        <v>1</v>
      </c>
      <c r="H13" s="23">
        <v>1</v>
      </c>
      <c r="I13" s="24">
        <f t="shared" ref="I13:I14" si="0">H13/G13*100</f>
        <v>100</v>
      </c>
      <c r="J13" s="24" t="s">
        <v>38</v>
      </c>
      <c r="K13" s="11"/>
      <c r="L13" s="12"/>
      <c r="M13" s="13" t="s">
        <v>35</v>
      </c>
    </row>
    <row r="14" spans="1:13" ht="99.75" customHeight="1" x14ac:dyDescent="0.25">
      <c r="A14" s="128"/>
      <c r="B14" s="89"/>
      <c r="C14" s="9" t="str">
        <f>'[10]POA '!$B$37</f>
        <v>Dotacion de material para limpieza en los panteones al personal.</v>
      </c>
      <c r="D14" s="5" t="str">
        <f>[10]MIR!$G$21</f>
        <v>material dotado / material en bodeda * 100</v>
      </c>
      <c r="E14" s="4" t="s">
        <v>37</v>
      </c>
      <c r="F14" s="4" t="s">
        <v>80</v>
      </c>
      <c r="G14" s="22">
        <v>1</v>
      </c>
      <c r="H14" s="23">
        <v>1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4.5" hidden="1" customHeight="1" thickBot="1" x14ac:dyDescent="0.3">
      <c r="A15" s="129"/>
      <c r="B15" s="89"/>
      <c r="C15" s="62"/>
      <c r="D15" s="10"/>
      <c r="E15" s="4"/>
      <c r="F15" s="4"/>
      <c r="G15" s="22"/>
      <c r="H15" s="23"/>
      <c r="I15" s="24"/>
      <c r="J15" s="24"/>
      <c r="K15" s="19"/>
      <c r="L15" s="20"/>
      <c r="M15" s="21"/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="68" zoomScaleNormal="100" zoomScaleSheetLayoutView="100" zoomScalePageLayoutView="68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4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111784.86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64.25" customHeight="1" x14ac:dyDescent="0.25">
      <c r="A12" s="86" t="s">
        <v>95</v>
      </c>
      <c r="B12" s="122" t="str">
        <f>'[1]Dirección de Reglamentos'!$H$8</f>
        <v>E Prestación de Servicios Públicos.</v>
      </c>
      <c r="C12" s="77" t="s">
        <v>86</v>
      </c>
      <c r="D12" s="77" t="s">
        <v>87</v>
      </c>
      <c r="E12" s="4" t="s">
        <v>37</v>
      </c>
      <c r="F12" s="4" t="s">
        <v>80</v>
      </c>
      <c r="G12" s="22">
        <v>3</v>
      </c>
      <c r="H12" s="23">
        <v>3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83" customHeight="1" x14ac:dyDescent="0.25">
      <c r="A13" s="86"/>
      <c r="B13" s="89"/>
      <c r="C13" s="9" t="str">
        <f>[2]MIR!$C$19</f>
        <v>Porcentaje de Descacharrización</v>
      </c>
      <c r="D13" s="5" t="str">
        <f>[2]MIR!$F$19</f>
        <v>Porcentaje de Descacharrización= (No. De Rutas Realizadas de Descacharrización / No. De Rutas Programadas de Descacharrización )* 100                                                      PD= (NRRD/NRPD) *100</v>
      </c>
      <c r="E13" s="4" t="s">
        <v>37</v>
      </c>
      <c r="F13" s="4" t="s">
        <v>80</v>
      </c>
      <c r="G13" s="22">
        <v>5</v>
      </c>
      <c r="H13" s="23">
        <v>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59.75" customHeight="1" x14ac:dyDescent="0.25">
      <c r="A14" s="86"/>
      <c r="B14" s="89"/>
      <c r="C14" s="9" t="str">
        <f>[2]MIR!$C$21</f>
        <v>Porcentaje de Rutas de Recolección</v>
      </c>
      <c r="D14" s="5" t="str">
        <f>[2]MIR!$F$21</f>
        <v>Porcentaje de Rutas = (No. De Rutas de Recolección Realizadas / No. De Rutas de Recolección Programadas) * 100                                                       PR= (NRRR/NRRP) * 100</v>
      </c>
      <c r="E14" s="4" t="s">
        <v>37</v>
      </c>
      <c r="F14" s="4" t="s">
        <v>80</v>
      </c>
      <c r="G14" s="22">
        <v>365</v>
      </c>
      <c r="H14" s="23">
        <v>365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7.75" customHeight="1" thickBot="1" x14ac:dyDescent="0.3">
      <c r="A15" s="86"/>
      <c r="B15" s="89"/>
      <c r="C15" s="14" t="str">
        <f>[2]MIR!$C$22</f>
        <v>Porcentaje de Unidades</v>
      </c>
      <c r="D15" s="15" t="str">
        <f>[2]MIR!$F$22</f>
        <v xml:space="preserve">Porcentaje de Unidades = (No. De Unidades Habilitadas / No. Total de Unidades) *100                                     PU= (NUH/NTU) *100                          </v>
      </c>
      <c r="E15" s="4" t="s">
        <v>37</v>
      </c>
      <c r="F15" s="4" t="s">
        <v>80</v>
      </c>
      <c r="G15" s="22">
        <v>10</v>
      </c>
      <c r="H15" s="23">
        <v>10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8" zoomScaleNormal="100" zoomScaleSheetLayoutView="100" zoomScalePageLayoutView="68" workbookViewId="0">
      <selection activeCell="E15" sqref="E15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8"/>
      <c r="K3" s="1"/>
      <c r="L3" s="1"/>
      <c r="M3" s="1"/>
    </row>
    <row r="4" spans="1:13" ht="4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4666655.68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59"/>
      <c r="B8" s="59"/>
      <c r="C8" s="29"/>
      <c r="D8" s="29"/>
      <c r="E8" s="29"/>
      <c r="H8" s="58"/>
      <c r="I8" s="58"/>
      <c r="J8" s="58"/>
      <c r="K8" s="60"/>
      <c r="L8" s="60"/>
      <c r="M8" s="6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64.25" customHeight="1" x14ac:dyDescent="0.25">
      <c r="A12" s="86" t="s">
        <v>96</v>
      </c>
      <c r="B12" s="122" t="str">
        <f>'[1]Dirección de Reglamentos'!$H$8</f>
        <v>E Prestación de Servicios Públicos.</v>
      </c>
      <c r="C12" s="3" t="str">
        <f>[2]MIR!$C$18</f>
        <v>Porcentaje de Limpieza</v>
      </c>
      <c r="D12" s="4" t="str">
        <f>[2]MIR!$F$18</f>
        <v xml:space="preserve">Porcentaje de Limpieza = (No. De Acciones de Limpia General Realizadas / No. De Acciones de Limpia General Programadas) * 100         PL= (NALGR/NALGP) *100        </v>
      </c>
      <c r="E12" s="4" t="s">
        <v>37</v>
      </c>
      <c r="F12" s="4" t="s">
        <v>80</v>
      </c>
      <c r="G12" s="22">
        <v>5</v>
      </c>
      <c r="H12" s="23">
        <v>5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83" customHeight="1" x14ac:dyDescent="0.25">
      <c r="A13" s="86"/>
      <c r="B13" s="89"/>
      <c r="C13" s="9" t="str">
        <f>[2]MIR!$C$19</f>
        <v>Porcentaje de Descacharrización</v>
      </c>
      <c r="D13" s="5" t="str">
        <f>[2]MIR!$F$19</f>
        <v>Porcentaje de Descacharrización= (No. De Rutas Realizadas de Descacharrización / No. De Rutas Programadas de Descacharrización )* 100                                                      PD= (NRRD/NRPD) *100</v>
      </c>
      <c r="E13" s="4" t="s">
        <v>37</v>
      </c>
      <c r="F13" s="4" t="s">
        <v>80</v>
      </c>
      <c r="G13" s="22">
        <v>5</v>
      </c>
      <c r="H13" s="23">
        <v>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59.75" customHeight="1" x14ac:dyDescent="0.25">
      <c r="A14" s="86"/>
      <c r="B14" s="89"/>
      <c r="C14" s="9" t="str">
        <f>[2]MIR!$C$21</f>
        <v>Porcentaje de Rutas de Recolección</v>
      </c>
      <c r="D14" s="5" t="str">
        <f>[2]MIR!$F$21</f>
        <v>Porcentaje de Rutas = (No. De Rutas de Recolección Realizadas / No. De Rutas de Recolección Programadas) * 100                                                       PR= (NRRR/NRRP) * 100</v>
      </c>
      <c r="E14" s="4" t="s">
        <v>37</v>
      </c>
      <c r="F14" s="4" t="s">
        <v>80</v>
      </c>
      <c r="G14" s="22">
        <v>365</v>
      </c>
      <c r="H14" s="23">
        <v>365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47.75" customHeight="1" thickBot="1" x14ac:dyDescent="0.3">
      <c r="A15" s="86"/>
      <c r="B15" s="89"/>
      <c r="C15" s="14" t="str">
        <f>[2]MIR!$C$22</f>
        <v>Porcentaje de Unidades</v>
      </c>
      <c r="D15" s="15" t="str">
        <f>[2]MIR!$F$22</f>
        <v xml:space="preserve">Porcentaje de Unidades = (No. De Unidades Habilitadas / No. Total de Unidades) *100                                     PU= (NUH/NTU) *100                          </v>
      </c>
      <c r="E15" s="4" t="s">
        <v>37</v>
      </c>
      <c r="F15" s="4" t="s">
        <v>80</v>
      </c>
      <c r="G15" s="22">
        <v>10</v>
      </c>
      <c r="H15" s="23">
        <v>10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1" width="20.28515625" customWidth="1"/>
    <col min="2" max="2" width="21.140625" customWidth="1"/>
    <col min="3" max="3" width="14.42578125" customWidth="1"/>
    <col min="4" max="4" width="16.85546875" customWidth="1"/>
    <col min="5" max="5" width="16.140625" customWidth="1"/>
    <col min="6" max="6" width="14.85546875" customWidth="1"/>
    <col min="7" max="7" width="16" customWidth="1"/>
    <col min="8" max="9" width="13.28515625" customWidth="1"/>
    <col min="10" max="10" width="15.140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8"/>
      <c r="K3" s="1"/>
      <c r="L3" s="1"/>
      <c r="M3" s="1"/>
    </row>
    <row r="4" spans="1:13" ht="44.2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0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24" customHeight="1" x14ac:dyDescent="0.3">
      <c r="A7" s="99" t="s">
        <v>12</v>
      </c>
      <c r="B7" s="99"/>
      <c r="C7" s="103">
        <v>1696784.8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59"/>
      <c r="B8" s="59"/>
      <c r="C8" s="29"/>
      <c r="D8" s="29"/>
      <c r="E8" s="29"/>
      <c r="H8" s="58"/>
      <c r="I8" s="58"/>
      <c r="J8" s="58"/>
      <c r="K8" s="60"/>
      <c r="L8" s="60"/>
      <c r="M8" s="6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55.25" customHeight="1" x14ac:dyDescent="0.25">
      <c r="A12" s="85" t="s">
        <v>69</v>
      </c>
      <c r="B12" s="130" t="str">
        <f>'[1]Dirección de Reglamentos'!$H$8</f>
        <v>E Prestación de Servicios Públicos.</v>
      </c>
      <c r="C12" s="3" t="str">
        <f>[11]MIR!$C$18</f>
        <v>Lámparas nuevas en la cabecera municipal</v>
      </c>
      <c r="D12" s="4" t="str">
        <f>[11]MIR!$G$18</f>
        <v xml:space="preserve">Porcentaje de lámparas nuevas en la cabecera municipal=(No. De lámparas existentes en la cabecera municipal /No.lamparas nuevas colocadas en la cabecera municipal)*100 </v>
      </c>
      <c r="E12" s="4" t="s">
        <v>37</v>
      </c>
      <c r="F12" s="4" t="s">
        <v>80</v>
      </c>
      <c r="G12" s="22">
        <v>365</v>
      </c>
      <c r="H12" s="23">
        <v>365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59.75" customHeight="1" x14ac:dyDescent="0.25">
      <c r="A13" s="86"/>
      <c r="B13" s="89"/>
      <c r="C13" s="9" t="str">
        <f>[11]MIR!$C$19</f>
        <v>Lámparas nuevas en comunidad</v>
      </c>
      <c r="D13" s="5" t="str">
        <f>[11]MIR!$G$19</f>
        <v xml:space="preserve">Porcentaje de lámparas nuevas en las comunidades del Mpio=(No. De lámparas existentes en las comunidades del municipio /No.lamparas nuevas colocadas en las colonias del municipio)*100 </v>
      </c>
      <c r="E13" s="4" t="s">
        <v>37</v>
      </c>
      <c r="F13" s="4" t="s">
        <v>80</v>
      </c>
      <c r="G13" s="22">
        <v>365</v>
      </c>
      <c r="H13" s="23">
        <v>365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64.25" customHeight="1" x14ac:dyDescent="0.25">
      <c r="A14" s="86"/>
      <c r="B14" s="89"/>
      <c r="C14" s="9" t="str">
        <f>[11]MIR!$C$21</f>
        <v>Mantenimiento de instalaciones eléctricas en H. Ayuntamiento</v>
      </c>
      <c r="D14" s="5" t="str">
        <f>[11]MIR!$G$21</f>
        <v xml:space="preserve">Porcentaje de Mantenimiento de instalaciones eléctricas del H. Ayuntamiento=(No. Instalaciones eléctricas de las Áreas existentes/No. De instalaciones eléctricas con mantenimiento)*100 </v>
      </c>
      <c r="E14" s="4" t="s">
        <v>37</v>
      </c>
      <c r="F14" s="4" t="s">
        <v>80</v>
      </c>
      <c r="G14" s="22">
        <v>120</v>
      </c>
      <c r="H14" s="23">
        <v>120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87.5" customHeight="1" thickBot="1" x14ac:dyDescent="0.3">
      <c r="A15" s="87"/>
      <c r="B15" s="90"/>
      <c r="C15" s="14" t="str">
        <f>[11]MIR!$C$22</f>
        <v>Mantenimiento de instalaciones eléctricas en áreas publicas del municipio</v>
      </c>
      <c r="D15" s="15" t="str">
        <f>[11]MIR!$G$22</f>
        <v xml:space="preserve">Porcentaje de Mantenimiento de instalaciones eléctricas de áreas publicas= (No. Instalaciones eléctricas de las Áreas publicas existentes/No. De instalaciones eléctricas de áreas publicas con mantenimiento)*100 </v>
      </c>
      <c r="E15" s="4" t="s">
        <v>37</v>
      </c>
      <c r="F15" s="4" t="s">
        <v>80</v>
      </c>
      <c r="G15" s="22">
        <v>120</v>
      </c>
      <c r="H15" s="23">
        <v>120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L4:M4"/>
    <mergeCell ref="A4:B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9" zoomScaleNormal="100" zoomScaleSheetLayoutView="100" zoomScalePageLayoutView="69" workbookViewId="0">
      <selection activeCell="C13" sqref="C13"/>
    </sheetView>
  </sheetViews>
  <sheetFormatPr baseColWidth="10" defaultRowHeight="15" x14ac:dyDescent="0.25"/>
  <cols>
    <col min="1" max="1" width="20.7109375" customWidth="1"/>
    <col min="2" max="2" width="21.85546875" customWidth="1"/>
    <col min="3" max="3" width="17" customWidth="1"/>
    <col min="4" max="4" width="15.7109375" customWidth="1"/>
    <col min="5" max="5" width="15.28515625" customWidth="1"/>
    <col min="6" max="6" width="13.7109375" customWidth="1"/>
    <col min="7" max="7" width="15.85546875" customWidth="1"/>
    <col min="8" max="8" width="12.85546875" customWidth="1"/>
    <col min="9" max="9" width="13" customWidth="1"/>
    <col min="10" max="10" width="15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9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4"/>
      <c r="K3" s="1"/>
      <c r="L3" s="1"/>
      <c r="M3" s="1"/>
    </row>
    <row r="4" spans="1:13" ht="34.5" customHeight="1" x14ac:dyDescent="0.25">
      <c r="A4" s="99" t="s">
        <v>40</v>
      </c>
      <c r="B4" s="99"/>
      <c r="C4" s="112" t="s">
        <v>121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3075055.4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55"/>
      <c r="B8" s="55"/>
      <c r="C8" s="29"/>
      <c r="D8" s="29"/>
      <c r="E8" s="29"/>
      <c r="H8" s="54"/>
      <c r="I8" s="54"/>
      <c r="J8" s="54"/>
      <c r="K8" s="56"/>
      <c r="L8" s="56"/>
      <c r="M8" s="5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84.5" customHeight="1" x14ac:dyDescent="0.25">
      <c r="A12" s="85" t="s">
        <v>68</v>
      </c>
      <c r="B12" s="130" t="str">
        <f>'[1]Dirección de Reglamentos'!$H$8</f>
        <v>E Prestación de Servicios Públicos.</v>
      </c>
      <c r="C12" s="3" t="str">
        <f>[12]MIR!$C$18</f>
        <v>Poner en práctica sus conocimientos de lo que realiza cada coordinador deportivo.</v>
      </c>
      <c r="D12" s="4" t="str">
        <f>[12]MIR!$G$18</f>
        <v>Porcentaje de competitividad y el trabajo de coordinadores municipales =( No. de actividades programadas a realizar /No. Total de actividades realizadas )*100 PCTCM=(NAPR/NTAR)*100</v>
      </c>
      <c r="E12" s="4" t="s">
        <v>37</v>
      </c>
      <c r="F12" s="4" t="s">
        <v>80</v>
      </c>
      <c r="G12" s="22">
        <v>240</v>
      </c>
      <c r="H12" s="23">
        <v>240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71.75" customHeight="1" x14ac:dyDescent="0.25">
      <c r="A13" s="86"/>
      <c r="B13" s="89"/>
      <c r="C13" s="9" t="str">
        <f>[12]MIR!$C$19</f>
        <v>Optimizar los distintos espacios deportivos.</v>
      </c>
      <c r="D13" s="5" t="str">
        <f>[12]MIR!$G$19</f>
        <v>Porcentaje de espacios Públicos deportivos=(No. de Espacios deportivos equipados /No. De ciudadanos que lo utilizan)*100 PEPD=(NEDE/NCU)*100</v>
      </c>
      <c r="E13" s="4" t="s">
        <v>37</v>
      </c>
      <c r="F13" s="4" t="s">
        <v>80</v>
      </c>
      <c r="G13" s="22">
        <v>120</v>
      </c>
      <c r="H13" s="23">
        <v>120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82.25" customHeight="1" x14ac:dyDescent="0.25">
      <c r="A14" s="86"/>
      <c r="B14" s="89"/>
      <c r="C14" s="9" t="str">
        <f>[12]MIR!$C$20</f>
        <v>Realizar las acciones técnicas y administrativas correspondientes.</v>
      </c>
      <c r="D14" s="5" t="str">
        <f>[12]MIR!$G$20</f>
        <v xml:space="preserve">Porcentaje de acciones técnicas y administrativas=(No. De herramientas y material de trabajo existentes/No. Total de herramientas adquiridas)*100 PATA=(NHMTE/NTHA)*100 </v>
      </c>
      <c r="E14" s="4" t="s">
        <v>37</v>
      </c>
      <c r="F14" s="4" t="s">
        <v>80</v>
      </c>
      <c r="G14" s="22">
        <v>240</v>
      </c>
      <c r="H14" s="23">
        <v>240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42.5" customHeight="1" thickBot="1" x14ac:dyDescent="0.3">
      <c r="A15" s="87"/>
      <c r="B15" s="90"/>
      <c r="C15" s="14" t="str">
        <f>[12]MIR!$C$22</f>
        <v>Incrementar la capacidad y habilidades del personal.</v>
      </c>
      <c r="D15" s="15" t="str">
        <f>[12]MIR!$G$22</f>
        <v>Porcentaje de personal eficiente y responsable=(No. de personal capacitado/No. de total de acciones realizadas)*100 PPER=(NPC/NTAR)*100</v>
      </c>
      <c r="E15" s="4" t="s">
        <v>37</v>
      </c>
      <c r="F15" s="4" t="s">
        <v>80</v>
      </c>
      <c r="G15" s="22">
        <v>120</v>
      </c>
      <c r="H15" s="23">
        <v>120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8" zoomScale="69" zoomScaleNormal="100" zoomScaleSheetLayoutView="100" zoomScalePageLayoutView="69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4.140625" customWidth="1"/>
    <col min="3" max="3" width="17.5703125" customWidth="1"/>
    <col min="4" max="4" width="16.42578125" customWidth="1"/>
    <col min="5" max="5" width="15.140625" customWidth="1"/>
    <col min="6" max="6" width="14.42578125" customWidth="1"/>
    <col min="7" max="7" width="13.85546875" customWidth="1"/>
    <col min="8" max="8" width="13.140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8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2"/>
      <c r="K3" s="1"/>
      <c r="L3" s="1"/>
      <c r="M3" s="1"/>
    </row>
    <row r="4" spans="1:13" ht="37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3732.4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51"/>
      <c r="B8" s="51"/>
      <c r="C8" s="29"/>
      <c r="D8" s="29"/>
      <c r="E8" s="29"/>
      <c r="H8" s="52"/>
      <c r="I8" s="52"/>
      <c r="J8" s="52"/>
      <c r="K8" s="53"/>
      <c r="L8" s="53"/>
      <c r="M8" s="53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95.25" customHeight="1" x14ac:dyDescent="0.25">
      <c r="A12" s="85" t="s">
        <v>65</v>
      </c>
      <c r="B12" s="130" t="str">
        <f>'[1]Dirección de Reglamentos'!$H$8</f>
        <v>E Prestación de Servicios Públicos.</v>
      </c>
      <c r="C12" s="3" t="str">
        <f>[13]MIR!$C$18</f>
        <v>Visitas de inspección.</v>
      </c>
      <c r="D12" s="4" t="str">
        <f>[13]MIR!$G$18</f>
        <v>Visitas de inspección = (No. De visitas realizadas / No. De visitas programadas) * 100      VI = (NVR/NVP) * 100</v>
      </c>
      <c r="E12" s="4" t="s">
        <v>37</v>
      </c>
      <c r="F12" s="4" t="s">
        <v>80</v>
      </c>
      <c r="G12" s="22">
        <v>1020</v>
      </c>
      <c r="H12" s="23">
        <v>1020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99" customHeight="1" x14ac:dyDescent="0.25">
      <c r="A13" s="86"/>
      <c r="B13" s="89"/>
      <c r="C13" s="9" t="str">
        <f>[13]MIR!$C$19</f>
        <v>supervisión de   eventos</v>
      </c>
      <c r="D13" s="5" t="str">
        <f>[13]MIR!$G$19</f>
        <v>supervisión= ( No. de supervisiones/ No. de establecimientos comerciales) * 100 EN= ( NNE/NEC) *100</v>
      </c>
      <c r="E13" s="4" t="s">
        <v>37</v>
      </c>
      <c r="F13" s="4" t="s">
        <v>80</v>
      </c>
      <c r="G13" s="22">
        <v>120</v>
      </c>
      <c r="H13" s="23">
        <v>120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4.75" customHeight="1" x14ac:dyDescent="0.25">
      <c r="A14" s="86"/>
      <c r="B14" s="89"/>
      <c r="C14" s="9" t="str">
        <f>[13]MIR!$C$20</f>
        <v>Visitas de inspección.</v>
      </c>
      <c r="D14" s="5" t="str">
        <f>[13]MIR!$G$20</f>
        <v>Expedición de licencias = (No. De licencias expedidas /No. De licencias programadas * 100 PL=(NLE/NLP) * 100</v>
      </c>
      <c r="E14" s="4" t="s">
        <v>37</v>
      </c>
      <c r="F14" s="4" t="s">
        <v>80</v>
      </c>
      <c r="G14" s="22">
        <v>120</v>
      </c>
      <c r="H14" s="23">
        <v>120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04.25" customHeight="1" thickBot="1" x14ac:dyDescent="0.3">
      <c r="A15" s="87"/>
      <c r="B15" s="90"/>
      <c r="C15" s="14" t="str">
        <f>[13]MIR!$C$22</f>
        <v>Otorgamiento de permisos.</v>
      </c>
      <c r="D15" s="15" t="str">
        <f>[13]MIR!$G$22</f>
        <v>Otorgamiento de permisos = (No. Permisos otorgados / No. Permisos Programados) * 100   OP= (NPO/NPP) * 100</v>
      </c>
      <c r="E15" s="4" t="s">
        <v>37</v>
      </c>
      <c r="F15" s="4" t="s">
        <v>80</v>
      </c>
      <c r="G15" s="22">
        <v>1020</v>
      </c>
      <c r="H15" s="23">
        <v>1020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8" zoomScaleNormal="100" zoomScaleSheetLayoutView="100" zoomScalePageLayoutView="68" workbookViewId="0">
      <selection activeCell="B12" sqref="B12:B15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8" customWidth="1"/>
    <col min="4" max="4" width="15.85546875" customWidth="1"/>
    <col min="5" max="5" width="15.5703125" customWidth="1"/>
    <col min="6" max="6" width="14" customWidth="1"/>
    <col min="7" max="7" width="15.5703125" customWidth="1"/>
    <col min="8" max="8" width="12.710937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8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2"/>
      <c r="K3" s="1"/>
      <c r="L3" s="1"/>
      <c r="M3" s="1"/>
    </row>
    <row r="4" spans="1:13" ht="32.25" customHeight="1" x14ac:dyDescent="0.25">
      <c r="A4" s="99" t="s">
        <v>40</v>
      </c>
      <c r="B4" s="99"/>
      <c r="C4" s="112" t="s">
        <v>122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4943297.9000000004</v>
      </c>
      <c r="D7" s="103"/>
      <c r="E7" s="103"/>
      <c r="I7" s="101" t="s">
        <v>13</v>
      </c>
      <c r="J7" s="101"/>
      <c r="K7" s="104" t="s">
        <v>79</v>
      </c>
      <c r="L7" s="104"/>
      <c r="M7" s="104"/>
    </row>
    <row r="8" spans="1:13" ht="14.25" customHeight="1" x14ac:dyDescent="0.3">
      <c r="A8" s="51"/>
      <c r="B8" s="51"/>
      <c r="C8" s="29"/>
      <c r="D8" s="29"/>
      <c r="E8" s="29"/>
      <c r="H8" s="52"/>
      <c r="I8" s="52"/>
      <c r="J8" s="52"/>
      <c r="K8" s="53"/>
      <c r="L8" s="53"/>
      <c r="M8" s="53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95.25" customHeight="1" x14ac:dyDescent="0.25">
      <c r="A12" s="85" t="s">
        <v>66</v>
      </c>
      <c r="B12" s="130" t="str">
        <f>'41.-DIRECCION DE ASUNTOS JURI.'!$B$12</f>
        <v>I  Gasto Federalizado</v>
      </c>
      <c r="C12" s="3" t="str">
        <f>'41.-DIRECCION DE ASUNTOS JURI.'!$C$12</f>
        <v>Porcentaje de acciones jurídicas</v>
      </c>
      <c r="D12" s="4" t="str">
        <f>'41.-DIRECCION DE ASUNTOS JURI.'!$D$12</f>
        <v>No. de intervenciones programadas / No. De Expedientes realizados*100 (NEP/NER*100)</v>
      </c>
      <c r="E12" s="4" t="s">
        <v>37</v>
      </c>
      <c r="F12" s="4" t="s">
        <v>80</v>
      </c>
      <c r="G12" s="22">
        <v>8</v>
      </c>
      <c r="H12" s="23">
        <v>8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82.5" customHeight="1" x14ac:dyDescent="0.25">
      <c r="A13" s="86"/>
      <c r="B13" s="89"/>
      <c r="C13" s="9" t="str">
        <f>'41.-DIRECCION DE ASUNTOS JURI.'!$C$13</f>
        <v>Porcentaje de informes</v>
      </c>
      <c r="D13" s="5" t="str">
        <f>'41.-DIRECCION DE ASUNTOS JURI.'!$D$13</f>
        <v>No. De informes programados/No. De informes realizados*100. (NIP/NIR*100)</v>
      </c>
      <c r="E13" s="4" t="s">
        <v>37</v>
      </c>
      <c r="F13" s="4" t="s">
        <v>80</v>
      </c>
      <c r="G13" s="22">
        <v>8</v>
      </c>
      <c r="H13" s="23">
        <v>8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02.75" customHeight="1" x14ac:dyDescent="0.25">
      <c r="A14" s="86"/>
      <c r="B14" s="89"/>
      <c r="C14" s="9" t="str">
        <f>'41.-DIRECCION DE ASUNTOS JURI.'!$C$14</f>
        <v>Porcentaje de asuntos administrativos</v>
      </c>
      <c r="D14" s="5" t="str">
        <f>'41.-DIRECCION DE ASUNTOS JURI.'!$D$14</f>
        <v>No. De asuntos administrativos programados/No. De asuntos administrativos resueltos*100 (NAAP/NAAR*100)</v>
      </c>
      <c r="E14" s="4" t="s">
        <v>37</v>
      </c>
      <c r="F14" s="4" t="s">
        <v>80</v>
      </c>
      <c r="G14" s="22">
        <v>8</v>
      </c>
      <c r="H14" s="23">
        <v>8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86.25" customHeight="1" thickBot="1" x14ac:dyDescent="0.3">
      <c r="A15" s="87"/>
      <c r="B15" s="90"/>
      <c r="C15" s="14" t="str">
        <f>'41.-DIRECCION DE ASUNTOS JURI.'!$C$15</f>
        <v>Porcentaje de informes</v>
      </c>
      <c r="D15" s="15" t="str">
        <f>'41.-DIRECCION DE ASUNTOS JURI.'!$D$15</f>
        <v>No. De informes programados/No. De informes realizados*100. (NIP/NIR*100)</v>
      </c>
      <c r="E15" s="4" t="s">
        <v>37</v>
      </c>
      <c r="F15" s="4" t="s">
        <v>80</v>
      </c>
      <c r="G15" s="22">
        <v>8</v>
      </c>
      <c r="H15" s="23">
        <v>8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L4:M4"/>
    <mergeCell ref="A4:B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="69" zoomScaleNormal="100" zoomScaleSheetLayoutView="100" zoomScalePageLayoutView="69" workbookViewId="0">
      <selection activeCell="C15" sqref="C15"/>
    </sheetView>
  </sheetViews>
  <sheetFormatPr baseColWidth="10" defaultRowHeight="15" x14ac:dyDescent="0.25"/>
  <cols>
    <col min="1" max="2" width="21.85546875" customWidth="1"/>
    <col min="3" max="4" width="17.85546875" customWidth="1"/>
    <col min="5" max="5" width="14.7109375" customWidth="1"/>
    <col min="6" max="7" width="13.85546875" customWidth="1"/>
    <col min="8" max="8" width="13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9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2"/>
      <c r="K3" s="1"/>
      <c r="L3" s="1"/>
      <c r="M3" s="1"/>
    </row>
    <row r="4" spans="1:13" ht="31.5" customHeight="1" x14ac:dyDescent="0.25">
      <c r="A4" s="99" t="s">
        <v>40</v>
      </c>
      <c r="B4" s="99"/>
      <c r="C4" s="112" t="s">
        <v>123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1603532.06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51"/>
      <c r="B8" s="51"/>
      <c r="C8" s="29"/>
      <c r="D8" s="29"/>
      <c r="E8" s="29"/>
      <c r="H8" s="52"/>
      <c r="I8" s="52"/>
      <c r="J8" s="52"/>
      <c r="K8" s="53"/>
      <c r="L8" s="53"/>
      <c r="M8" s="53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8.75" customHeight="1" x14ac:dyDescent="0.25">
      <c r="A12" s="132" t="s">
        <v>67</v>
      </c>
      <c r="B12" s="133" t="str">
        <f>'[1]Dirección de seguridad pública.'!$H$8</f>
        <v>I  Gasto Federalizado</v>
      </c>
      <c r="C12" s="63" t="str">
        <f>[14]MIR!$C$18</f>
        <v>Porcentaje de acciones jurídicas</v>
      </c>
      <c r="D12" s="64" t="str">
        <f>[14]MIR!$G$18</f>
        <v>No. de intervenciones programadas / No. De Expedientes realizados*100 (NEP/NER*100)</v>
      </c>
      <c r="E12" s="64" t="s">
        <v>80</v>
      </c>
      <c r="F12" s="64" t="s">
        <v>80</v>
      </c>
      <c r="G12" s="65">
        <v>6</v>
      </c>
      <c r="H12" s="66">
        <v>6</v>
      </c>
      <c r="I12" s="67">
        <f>H12/G12*100</f>
        <v>100</v>
      </c>
      <c r="J12" s="67" t="s">
        <v>38</v>
      </c>
      <c r="K12" s="68"/>
      <c r="L12" s="73"/>
      <c r="M12" s="84" t="s">
        <v>35</v>
      </c>
    </row>
    <row r="13" spans="1:13" ht="81" customHeight="1" x14ac:dyDescent="0.25">
      <c r="A13" s="86"/>
      <c r="B13" s="89"/>
      <c r="C13" s="9" t="str">
        <f>[14]MIR!$C$19</f>
        <v>Porcentaje de informes</v>
      </c>
      <c r="D13" s="5" t="str">
        <f>[14]MIR!$G$19</f>
        <v>No. De informes programados/No. De informes realizados*100. (NIP/NIR*100)</v>
      </c>
      <c r="E13" s="4" t="s">
        <v>37</v>
      </c>
      <c r="F13" s="4" t="s">
        <v>80</v>
      </c>
      <c r="G13" s="22">
        <v>8</v>
      </c>
      <c r="H13" s="23">
        <v>8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02.75" customHeight="1" x14ac:dyDescent="0.25">
      <c r="A14" s="86"/>
      <c r="B14" s="89"/>
      <c r="C14" s="9" t="str">
        <f>[14]MIR!$C$20</f>
        <v>Porcentaje de asuntos administrativos</v>
      </c>
      <c r="D14" s="5" t="str">
        <f>[14]MIR!$G$20</f>
        <v>No. De asuntos administrativos programados/No. De asuntos administrativos resueltos*100 (NAAP/NAAR*100)</v>
      </c>
      <c r="E14" s="4" t="s">
        <v>37</v>
      </c>
      <c r="F14" s="4" t="s">
        <v>80</v>
      </c>
      <c r="G14" s="22">
        <v>8</v>
      </c>
      <c r="H14" s="23">
        <v>8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82.5" customHeight="1" x14ac:dyDescent="0.25">
      <c r="A15" s="86"/>
      <c r="B15" s="89"/>
      <c r="C15" s="57" t="str">
        <f>[14]MIR!$C$22</f>
        <v>Porcentaje de informes</v>
      </c>
      <c r="D15" s="82" t="str">
        <f>[14]MIR!$G$22</f>
        <v>No. De informes programados/No. De informes realizados*100. (NIP/NIR*100)</v>
      </c>
      <c r="E15" s="4" t="s">
        <v>37</v>
      </c>
      <c r="F15" s="4" t="s">
        <v>80</v>
      </c>
      <c r="G15" s="22">
        <v>8</v>
      </c>
      <c r="H15" s="23">
        <v>8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L4:M4"/>
    <mergeCell ref="A4:B4"/>
    <mergeCell ref="A5:M5"/>
    <mergeCell ref="A7:B7"/>
    <mergeCell ref="C7:E7"/>
    <mergeCell ref="I7:J7"/>
    <mergeCell ref="K7:M7"/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71" zoomScaleNormal="100" zoomScaleSheetLayoutView="100" zoomScalePageLayoutView="71" workbookViewId="0">
      <selection activeCell="B12" sqref="B12:B15"/>
    </sheetView>
  </sheetViews>
  <sheetFormatPr baseColWidth="10" defaultRowHeight="15" x14ac:dyDescent="0.25"/>
  <cols>
    <col min="1" max="1" width="21.85546875" customWidth="1"/>
    <col min="2" max="2" width="21" customWidth="1"/>
    <col min="3" max="3" width="16.140625" customWidth="1"/>
    <col min="4" max="4" width="15.85546875" customWidth="1"/>
    <col min="5" max="5" width="15" customWidth="1"/>
    <col min="6" max="6" width="14.140625" customWidth="1"/>
    <col min="7" max="7" width="15.85546875" customWidth="1"/>
    <col min="8" max="8" width="14.42578125" customWidth="1"/>
    <col min="9" max="9" width="13" customWidth="1"/>
    <col min="10" max="10" width="15.140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9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2"/>
      <c r="K3" s="1"/>
      <c r="L3" s="1"/>
      <c r="M3" s="1"/>
    </row>
    <row r="4" spans="1:13" ht="36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1040288.85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51"/>
      <c r="B8" s="51"/>
      <c r="C8" s="29"/>
      <c r="D8" s="29"/>
      <c r="E8" s="29"/>
      <c r="H8" s="52"/>
      <c r="I8" s="52"/>
      <c r="J8" s="52"/>
      <c r="K8" s="53"/>
      <c r="L8" s="53"/>
      <c r="M8" s="53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8" customHeight="1" x14ac:dyDescent="0.25">
      <c r="A12" s="85" t="s">
        <v>116</v>
      </c>
      <c r="B12" s="130" t="str">
        <f>'[1]Dirección de seguridad pública.'!$H$8</f>
        <v>I  Gasto Federalizado</v>
      </c>
      <c r="C12" s="3" t="str">
        <f>[15]MIR!$C$18</f>
        <v>Porcentaje de módulos instalados.</v>
      </c>
      <c r="D12" s="4" t="str">
        <f>[15]MIR!$G$18</f>
        <v>módulos instalados/población programada *100</v>
      </c>
      <c r="E12" s="4" t="s">
        <v>37</v>
      </c>
      <c r="F12" s="4" t="s">
        <v>80</v>
      </c>
      <c r="G12" s="22">
        <v>36</v>
      </c>
      <c r="H12" s="23">
        <v>36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89.25" customHeight="1" x14ac:dyDescent="0.25">
      <c r="A13" s="86"/>
      <c r="B13" s="89"/>
      <c r="C13" s="9" t="str">
        <f>[15]MIR!$C$19</f>
        <v>Porcentaje de talleres y conferencias realizadas.</v>
      </c>
      <c r="D13" s="5" t="str">
        <f>[15]MIR!$G$20</f>
        <v>cines impartidos /población programada*100</v>
      </c>
      <c r="E13" s="4" t="s">
        <v>37</v>
      </c>
      <c r="F13" s="4" t="s">
        <v>80</v>
      </c>
      <c r="G13" s="22">
        <v>33</v>
      </c>
      <c r="H13" s="23">
        <v>33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79.5" customHeight="1" x14ac:dyDescent="0.25">
      <c r="A14" s="86"/>
      <c r="B14" s="89"/>
      <c r="C14" s="9" t="str">
        <f>[15]MIR!$C$20</f>
        <v>Porcentaje de cines realizados.</v>
      </c>
      <c r="D14" s="5" t="str">
        <f>[15]MIR!$G$20</f>
        <v>cines impartidos /población programada*100</v>
      </c>
      <c r="E14" s="4" t="s">
        <v>37</v>
      </c>
      <c r="F14" s="4" t="s">
        <v>80</v>
      </c>
      <c r="G14" s="22">
        <v>21</v>
      </c>
      <c r="H14" s="23">
        <v>21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8.25" customHeight="1" thickBot="1" x14ac:dyDescent="0.3">
      <c r="A15" s="87"/>
      <c r="B15" s="90"/>
      <c r="C15" s="14" t="str">
        <f>[15]MIR!$C$22</f>
        <v>Porcentaje de material didáctico distribuido a la población de Eduardo Neri.</v>
      </c>
      <c r="D15" s="15" t="str">
        <f>[15]MIR!$G$22</f>
        <v>población de Eduardo Neri/población programada *100</v>
      </c>
      <c r="E15" s="4" t="s">
        <v>37</v>
      </c>
      <c r="F15" s="4" t="s">
        <v>80</v>
      </c>
      <c r="G15" s="22">
        <v>6</v>
      </c>
      <c r="H15" s="23">
        <v>6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L4:M4"/>
    <mergeCell ref="A4:B4"/>
    <mergeCell ref="A5:M5"/>
    <mergeCell ref="A7:B7"/>
    <mergeCell ref="C7:E7"/>
    <mergeCell ref="I7:J7"/>
    <mergeCell ref="K7:M7"/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73" zoomScaleNormal="100" zoomScaleSheetLayoutView="100" zoomScalePageLayoutView="73" workbookViewId="0">
      <selection activeCell="B12" sqref="B12:B15"/>
    </sheetView>
  </sheetViews>
  <sheetFormatPr baseColWidth="10" defaultRowHeight="15" x14ac:dyDescent="0.25"/>
  <cols>
    <col min="1" max="1" width="21.85546875" customWidth="1"/>
    <col min="2" max="2" width="19.85546875" customWidth="1"/>
    <col min="3" max="3" width="16.42578125" customWidth="1"/>
    <col min="4" max="4" width="15.85546875" customWidth="1"/>
    <col min="5" max="5" width="14.85546875" customWidth="1"/>
    <col min="6" max="6" width="14.42578125" customWidth="1"/>
    <col min="7" max="7" width="15.85546875" customWidth="1"/>
    <col min="8" max="8" width="12.85546875" customWidth="1"/>
    <col min="9" max="9" width="11.5703125" customWidth="1"/>
    <col min="10" max="10" width="15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8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2"/>
      <c r="K3" s="1"/>
      <c r="L3" s="1"/>
      <c r="M3" s="1"/>
    </row>
    <row r="4" spans="1:13" ht="36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4939644.62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51"/>
      <c r="B8" s="51"/>
      <c r="C8" s="29"/>
      <c r="D8" s="29"/>
      <c r="E8" s="29"/>
      <c r="H8" s="52"/>
      <c r="I8" s="52"/>
      <c r="J8" s="52"/>
      <c r="K8" s="53"/>
      <c r="L8" s="53"/>
      <c r="M8" s="53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23" customHeight="1" x14ac:dyDescent="0.25">
      <c r="A12" s="85" t="s">
        <v>64</v>
      </c>
      <c r="B12" s="130" t="str">
        <f>'[1]Dirección de seguridad pública.'!$H$8</f>
        <v>I  Gasto Federalizado</v>
      </c>
      <c r="C12" s="3" t="str">
        <f>[16]MIR!$C$18</f>
        <v>Porcentaje de operativos escobas.</v>
      </c>
      <c r="D12" s="4" t="str">
        <f>[16]MIR!$G$18</f>
        <v>Porcentaje operativos=(No. de operativos realizados/No. de operativos programados)*100 POE=(OR/OP)*100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27.5" customHeight="1" x14ac:dyDescent="0.25">
      <c r="A13" s="86"/>
      <c r="B13" s="89"/>
      <c r="C13" s="9" t="str">
        <f>[16]MIR!$C$19</f>
        <v>Porcentaje de operativos chatarras.</v>
      </c>
      <c r="D13" s="5" t="str">
        <f>[16]MIR!$G$19</f>
        <v>Porcentaje operativos=(No. de operativos realizados/No. de operativos programados)*100 POC=(OR/OP)*100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27.5" customHeight="1" x14ac:dyDescent="0.25">
      <c r="A14" s="86"/>
      <c r="B14" s="89"/>
      <c r="C14" s="9" t="str">
        <f>[16]MIR!$C$20</f>
        <v>Porcentaje de filtros de seguridad.</v>
      </c>
      <c r="D14" s="5" t="str">
        <f>[16]MIR!$G$20</f>
        <v>Porcentaje filtros=(No. de operativos realizados/No. de operativos programados)*100 PF=(OR/OP)*100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31.25" customHeight="1" thickBot="1" x14ac:dyDescent="0.3">
      <c r="A15" s="87"/>
      <c r="B15" s="90"/>
      <c r="C15" s="14" t="str">
        <f>[16]MIR!$C$21</f>
        <v>Porcentaje de puntos de control de alcoholimetría.</v>
      </c>
      <c r="D15" s="15" t="str">
        <f>[16]MIR!$G$21</f>
        <v>Porcentaje puntos de control=(No. de puntos de control realizados/No. de puntos de control programados)*100 PPC=(NPCR/NPCP)*100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4:B4"/>
    <mergeCell ref="L4:M4"/>
    <mergeCell ref="A5:M5"/>
    <mergeCell ref="A7:B7"/>
    <mergeCell ref="C7:E7"/>
    <mergeCell ref="I7:J7"/>
    <mergeCell ref="K7:M7"/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8" zoomScaleNormal="100" zoomScaleSheetLayoutView="100" zoomScalePageLayoutView="68" workbookViewId="0">
      <selection activeCell="B12" sqref="B12:B15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1.7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28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1300157.98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8" customHeight="1" x14ac:dyDescent="0.25">
      <c r="A12" s="86" t="s">
        <v>126</v>
      </c>
      <c r="B12" s="122" t="str">
        <f>'[1]Dirección de Reglamentos'!$H$8</f>
        <v>E Prestación de Servicios Públicos.</v>
      </c>
      <c r="C12" s="78" t="s">
        <v>97</v>
      </c>
      <c r="D12" s="78" t="s">
        <v>101</v>
      </c>
      <c r="E12" s="4" t="s">
        <v>37</v>
      </c>
      <c r="F12" s="4" t="s">
        <v>80</v>
      </c>
      <c r="G12" s="22">
        <v>100</v>
      </c>
      <c r="H12" s="23">
        <v>100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77.25" customHeight="1" x14ac:dyDescent="0.25">
      <c r="A13" s="86"/>
      <c r="B13" s="89"/>
      <c r="C13" s="78" t="s">
        <v>98</v>
      </c>
      <c r="D13" s="78" t="s">
        <v>102</v>
      </c>
      <c r="E13" s="4" t="s">
        <v>37</v>
      </c>
      <c r="F13" s="4" t="s">
        <v>80</v>
      </c>
      <c r="G13" s="22">
        <v>100</v>
      </c>
      <c r="H13" s="23">
        <v>100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50" customHeight="1" x14ac:dyDescent="0.25">
      <c r="A14" s="86"/>
      <c r="B14" s="89"/>
      <c r="C14" s="78" t="s">
        <v>99</v>
      </c>
      <c r="D14" s="5" t="str">
        <f>[2]MIR!$F$21</f>
        <v>Porcentaje de Rutas = (No. De Rutas de Recolección Realizadas / No. De Rutas de Recolección Programadas) * 100                                                       PR= (NRRR/NRRP) * 100</v>
      </c>
      <c r="E14" s="4" t="s">
        <v>37</v>
      </c>
      <c r="F14" s="4" t="s">
        <v>80</v>
      </c>
      <c r="G14" s="22">
        <v>100</v>
      </c>
      <c r="H14" s="23">
        <v>100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04.25" customHeight="1" thickBot="1" x14ac:dyDescent="0.3">
      <c r="A15" s="86"/>
      <c r="B15" s="89"/>
      <c r="C15" s="80" t="s">
        <v>100</v>
      </c>
      <c r="D15" s="24" t="str">
        <f>[2]MIR!$F$22</f>
        <v xml:space="preserve">Porcentaje de Unidades = (No. De Unidades Habilitadas / No. Total de Unidades) *100                                     PU= (NUH/NTU) *100                          </v>
      </c>
      <c r="E15" s="81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8" zoomScaleNormal="100" zoomScaleSheetLayoutView="100" zoomScalePageLayoutView="68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3.5703125" customWidth="1"/>
    <col min="3" max="3" width="16.5703125" customWidth="1"/>
    <col min="4" max="4" width="16.42578125" customWidth="1"/>
    <col min="5" max="5" width="13.42578125" customWidth="1"/>
    <col min="6" max="7" width="14.42578125" customWidth="1"/>
    <col min="8" max="8" width="13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6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52"/>
      <c r="K3" s="1"/>
      <c r="L3" s="1"/>
      <c r="M3" s="1"/>
    </row>
    <row r="4" spans="1:13" ht="33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5.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34241972.710000001</v>
      </c>
      <c r="D7" s="103"/>
      <c r="E7" s="103"/>
      <c r="I7" s="101" t="s">
        <v>13</v>
      </c>
      <c r="J7" s="101"/>
      <c r="K7" s="104" t="s">
        <v>85</v>
      </c>
      <c r="L7" s="104"/>
      <c r="M7" s="104"/>
    </row>
    <row r="8" spans="1:13" ht="14.25" customHeight="1" x14ac:dyDescent="0.3">
      <c r="A8" s="51"/>
      <c r="B8" s="51"/>
      <c r="C8" s="29"/>
      <c r="D8" s="29"/>
      <c r="E8" s="29"/>
      <c r="H8" s="52"/>
      <c r="I8" s="52"/>
      <c r="J8" s="52"/>
      <c r="K8" s="53"/>
      <c r="L8" s="53"/>
      <c r="M8" s="53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2.75" customHeight="1" x14ac:dyDescent="0.25">
      <c r="A12" s="85" t="s">
        <v>115</v>
      </c>
      <c r="B12" s="130" t="str">
        <f>'[1]Dirección de seguridad pública.'!$H$8</f>
        <v>I  Gasto Federalizado</v>
      </c>
      <c r="C12" s="3" t="str">
        <f>[17]MIR!$C$18</f>
        <v>Porcentaje de cursos y capacitaciones.</v>
      </c>
      <c r="D12" s="4" t="str">
        <f>[17]MIR!$G$18</f>
        <v>No. de objetivos / no. de metas cumplidas x 100 (NO/NMC*100).</v>
      </c>
      <c r="E12" s="4" t="s">
        <v>37</v>
      </c>
      <c r="F12" s="4" t="s">
        <v>80</v>
      </c>
      <c r="G12" s="22">
        <v>5</v>
      </c>
      <c r="H12" s="23">
        <v>5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91.5" customHeight="1" x14ac:dyDescent="0.25">
      <c r="A13" s="86"/>
      <c r="B13" s="89"/>
      <c r="C13" s="9" t="str">
        <f>[17]MIR!$C$19</f>
        <v>Porcentaje de cursos y capacitaciones</v>
      </c>
      <c r="D13" s="5" t="str">
        <f>[17]MIR!$G$19</f>
        <v>No. recorridos programados / no. recorridos ejecutados x 100 (NRP/NRE*100).</v>
      </c>
      <c r="E13" s="4" t="s">
        <v>37</v>
      </c>
      <c r="F13" s="4" t="s">
        <v>80</v>
      </c>
      <c r="G13" s="22">
        <v>5</v>
      </c>
      <c r="H13" s="23">
        <v>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2.5" customHeight="1" x14ac:dyDescent="0.25">
      <c r="A14" s="86"/>
      <c r="B14" s="89"/>
      <c r="C14" s="9" t="str">
        <f>[17]MIR!$C$20</f>
        <v>Porcentaje de objetivos.</v>
      </c>
      <c r="D14" s="5" t="str">
        <f>[17]MIR!$G$20</f>
        <v>No. recorridos programados / no. recorridos ejecutados x 100 (NRP/NRE*100).</v>
      </c>
      <c r="E14" s="4" t="s">
        <v>37</v>
      </c>
      <c r="F14" s="4" t="s">
        <v>80</v>
      </c>
      <c r="G14" s="22">
        <v>5</v>
      </c>
      <c r="H14" s="23">
        <v>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84" customHeight="1" thickBot="1" x14ac:dyDescent="0.3">
      <c r="A15" s="87"/>
      <c r="B15" s="90"/>
      <c r="C15" s="14" t="str">
        <f>[17]MIR!$C$24</f>
        <v>Porcentaje de objetivos.</v>
      </c>
      <c r="D15" s="15" t="str">
        <f>[17]MIR!$G$24</f>
        <v>No. de objetivos / no. de metas cumplidas x 100 (NO/NMC*100).</v>
      </c>
      <c r="E15" s="4" t="s">
        <v>37</v>
      </c>
      <c r="F15" s="4" t="s">
        <v>80</v>
      </c>
      <c r="G15" s="22">
        <v>5</v>
      </c>
      <c r="H15" s="23">
        <v>5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73" zoomScaleNormal="100" zoomScaleSheetLayoutView="100" zoomScalePageLayoutView="73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2.85546875" customWidth="1"/>
    <col min="3" max="3" width="18.28515625" customWidth="1"/>
    <col min="4" max="4" width="17.85546875" customWidth="1"/>
    <col min="5" max="5" width="12.5703125" customWidth="1"/>
    <col min="6" max="6" width="14.140625" customWidth="1"/>
    <col min="7" max="7" width="14.85546875" customWidth="1"/>
    <col min="8" max="8" width="12.7109375" customWidth="1"/>
    <col min="9" max="9" width="11.5703125" customWidth="1"/>
    <col min="10" max="10" width="14.71093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6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27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435441.82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0.25" customHeight="1" x14ac:dyDescent="0.25">
      <c r="A12" s="85" t="s">
        <v>63</v>
      </c>
      <c r="B12" s="130" t="str">
        <f>'[1]DIRECCION GRAL ADMON Y FIN'!$H$8</f>
        <v>E Prestación de Servicios Públicos</v>
      </c>
      <c r="C12" s="3" t="str">
        <f>[18]MIR!$C$18</f>
        <v>Porcentaje de gestiones</v>
      </c>
      <c r="D12" s="4" t="str">
        <f>[18]MIR!$G$18</f>
        <v>Porcentaje de Gestiones=No. De refugios/Total de predios obtenidos*100 PG=NR/TPO*100</v>
      </c>
      <c r="E12" s="4" t="s">
        <v>37</v>
      </c>
      <c r="F12" s="4" t="s">
        <v>80</v>
      </c>
      <c r="G12" s="22">
        <v>9</v>
      </c>
      <c r="H12" s="23">
        <v>9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08" customHeight="1" x14ac:dyDescent="0.25">
      <c r="A13" s="86"/>
      <c r="B13" s="89"/>
      <c r="C13" s="9" t="str">
        <f>[18]MIR!$C$19</f>
        <v>Porcentaje de apoyos a la población LGBT</v>
      </c>
      <c r="D13" s="5" t="str">
        <f>[18]MIR!$G$19</f>
        <v>Porcentaje de Apoyos=No. De Personas LGBT/No. De Apoyos Entregados*100 PA=NPLGBT/NAE*100</v>
      </c>
      <c r="E13" s="4" t="s">
        <v>37</v>
      </c>
      <c r="F13" s="4" t="s">
        <v>80</v>
      </c>
      <c r="G13" s="22">
        <v>6</v>
      </c>
      <c r="H13" s="23">
        <v>6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02.75" customHeight="1" x14ac:dyDescent="0.25">
      <c r="A14" s="86"/>
      <c r="B14" s="89"/>
      <c r="C14" s="9" t="str">
        <f>[18]MIR!$C$20</f>
        <v xml:space="preserve">Porcentaje de espacios incluyentes </v>
      </c>
      <c r="D14" s="5" t="str">
        <f>[18]MIR!$G$20</f>
        <v>Porcentaje de espacios incluyentes=No. De personas LGBT/No. De población incluyente*100 PEI=NPLGBT/NPI*100</v>
      </c>
      <c r="E14" s="4" t="s">
        <v>37</v>
      </c>
      <c r="F14" s="4" t="s">
        <v>80</v>
      </c>
      <c r="G14" s="22">
        <v>9</v>
      </c>
      <c r="H14" s="23">
        <v>9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05" customHeight="1" thickBot="1" x14ac:dyDescent="0.3">
      <c r="A15" s="87"/>
      <c r="B15" s="90"/>
      <c r="C15" s="14" t="str">
        <f>[18]MIR!$C$22</f>
        <v>Porcentaje de visibilidad a la población LGBT</v>
      </c>
      <c r="D15" s="15" t="str">
        <f>[18]MIR!$G$22</f>
        <v>Porcentaje de Visibilidad=No. De personas incluyentes/Total de personas por ser incluyentes*100 PI=NPI/TPI*100</v>
      </c>
      <c r="E15" s="4" t="s">
        <v>37</v>
      </c>
      <c r="F15" s="4" t="s">
        <v>80</v>
      </c>
      <c r="G15" s="22">
        <v>9</v>
      </c>
      <c r="H15" s="23">
        <v>9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77" zoomScaleNormal="100" zoomScaleSheetLayoutView="100" zoomScalePageLayoutView="77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3.42578125" customWidth="1"/>
    <col min="3" max="4" width="17.85546875" customWidth="1"/>
    <col min="5" max="5" width="13.140625" customWidth="1"/>
    <col min="6" max="6" width="14" customWidth="1"/>
    <col min="7" max="7" width="15.5703125" customWidth="1"/>
    <col min="8" max="8" width="13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8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4.7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24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256125.82</v>
      </c>
      <c r="D7" s="103"/>
      <c r="E7" s="103"/>
      <c r="I7" s="101" t="s">
        <v>13</v>
      </c>
      <c r="J7" s="101"/>
      <c r="K7" s="104" t="s">
        <v>84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7.25" customHeight="1" x14ac:dyDescent="0.25">
      <c r="A12" s="85" t="s">
        <v>114</v>
      </c>
      <c r="B12" s="130" t="str">
        <f>'[1]DIRECCION GRAL ADMON Y FIN'!$H$8</f>
        <v>E Prestación de Servicios Públicos</v>
      </c>
      <c r="C12" s="3" t="str">
        <f>[19]MIR!$C$18</f>
        <v>Porcentaje en igualdad y oportunidades.</v>
      </c>
      <c r="D12" s="4" t="str">
        <f>[19]MIR!$G$18</f>
        <v>No. De oportunidades programadas/No. De oportunidades realizadas*100 (NOP/NOR*100)</v>
      </c>
      <c r="E12" s="4" t="s">
        <v>37</v>
      </c>
      <c r="F12" s="4" t="s">
        <v>80</v>
      </c>
      <c r="G12" s="22">
        <v>9</v>
      </c>
      <c r="H12" s="23">
        <v>9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68.25" customHeight="1" x14ac:dyDescent="0.25">
      <c r="A13" s="86"/>
      <c r="B13" s="89"/>
      <c r="C13" s="9" t="str">
        <f>[19]MIR!$C$19</f>
        <v>Porcentaje en índices de equidad de genero.</v>
      </c>
      <c r="D13" s="5" t="str">
        <f>[19]MIR!$G$19</f>
        <v>No. De modelos programados/no. De modelos realizados*100 (NMP/NMR*100)</v>
      </c>
      <c r="E13" s="4" t="s">
        <v>37</v>
      </c>
      <c r="F13" s="4" t="s">
        <v>80</v>
      </c>
      <c r="G13" s="22">
        <v>6</v>
      </c>
      <c r="H13" s="23">
        <v>6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90" customHeight="1" x14ac:dyDescent="0.25">
      <c r="A14" s="86"/>
      <c r="B14" s="89"/>
      <c r="C14" s="9" t="str">
        <f>[19]MIR!$C$20</f>
        <v>Porcentaje en difusión de derechos.</v>
      </c>
      <c r="D14" s="5" t="str">
        <f>[19]MIR!$G$20</f>
        <v>No. De difusiones en presupuesto programado/No.de difusiones en presupuesto realizados*100 (NDPP/NDPR*100)</v>
      </c>
      <c r="E14" s="4" t="s">
        <v>37</v>
      </c>
      <c r="F14" s="4" t="s">
        <v>80</v>
      </c>
      <c r="G14" s="22">
        <v>9</v>
      </c>
      <c r="H14" s="23">
        <v>9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4" customHeight="1" thickBot="1" x14ac:dyDescent="0.3">
      <c r="A15" s="87"/>
      <c r="B15" s="90"/>
      <c r="C15" s="14" t="str">
        <f>[19]MIR!$C$22</f>
        <v>Porcentaje en igualdad y oportunidades.</v>
      </c>
      <c r="D15" s="15" t="str">
        <f>[19]MIR!$G$22</f>
        <v>No. De decisiones tomadas en igualdad de genero programadas/No. De decisiones tomadas en igualdad de genero realizadas*100 (NDTIGP/NDTIGR*100)</v>
      </c>
      <c r="E15" s="4" t="s">
        <v>37</v>
      </c>
      <c r="F15" s="4" t="s">
        <v>80</v>
      </c>
      <c r="G15" s="22">
        <v>9</v>
      </c>
      <c r="H15" s="23">
        <v>9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9" zoomScaleNormal="100" zoomScaleSheetLayoutView="100" zoomScalePageLayoutView="69" workbookViewId="0">
      <selection activeCell="C15" sqref="C15"/>
    </sheetView>
  </sheetViews>
  <sheetFormatPr baseColWidth="10" defaultRowHeight="15" x14ac:dyDescent="0.25"/>
  <cols>
    <col min="1" max="1" width="21.85546875" customWidth="1"/>
    <col min="2" max="2" width="22.85546875" customWidth="1"/>
    <col min="3" max="3" width="18.28515625" customWidth="1"/>
    <col min="4" max="4" width="16.5703125" customWidth="1"/>
    <col min="5" max="5" width="15.42578125" customWidth="1"/>
    <col min="6" max="6" width="14.140625" customWidth="1"/>
    <col min="7" max="7" width="13.85546875" customWidth="1"/>
    <col min="8" max="8" width="12.57031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6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9.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23.2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14801125.91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90.75" customHeight="1" x14ac:dyDescent="0.25">
      <c r="A12" s="85" t="s">
        <v>62</v>
      </c>
      <c r="B12" s="130" t="str">
        <f>'[1]DIRECCION GRAL ADMON Y FIN'!$H$8</f>
        <v>E Prestación de Servicios Públicos</v>
      </c>
      <c r="C12" s="3" t="str">
        <f>'[20]MIR '!$C$17</f>
        <v>Eventos de Socialización (porcentaje)</v>
      </c>
      <c r="D12" s="4" t="str">
        <f>'[20]MIR '!$G$17</f>
        <v>Eventos de Socialización = No. De Eventos Realizados / No. De Eventos Programadas * 100. ES=(NER/NEP)*100</v>
      </c>
      <c r="E12" s="4" t="s">
        <v>37</v>
      </c>
      <c r="F12" s="4" t="s">
        <v>80</v>
      </c>
      <c r="G12" s="22">
        <v>19</v>
      </c>
      <c r="H12" s="23">
        <v>19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10.25" customHeight="1" x14ac:dyDescent="0.25">
      <c r="A13" s="86"/>
      <c r="B13" s="89"/>
      <c r="C13" s="9" t="str">
        <f>'[20]MIR '!$C$18</f>
        <v>Porcentaje de Conferencias</v>
      </c>
      <c r="D13" s="5" t="str">
        <f>'[20]MIR '!$G$18</f>
        <v>Porcentaje de Conferencias = No. De Conferencias Realizadas / No. Total de Conferencias Programadas * 100. PC=(NCR/NCP)*100</v>
      </c>
      <c r="E13" s="4" t="s">
        <v>37</v>
      </c>
      <c r="F13" s="4" t="s">
        <v>80</v>
      </c>
      <c r="G13" s="22">
        <v>15</v>
      </c>
      <c r="H13" s="23">
        <v>15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02" customHeight="1" x14ac:dyDescent="0.25">
      <c r="A14" s="86"/>
      <c r="B14" s="89"/>
      <c r="C14" s="9" t="str">
        <f>'[20]MIR '!$C$19</f>
        <v>Porcentaje de Apoyos entregados</v>
      </c>
      <c r="D14" s="5" t="str">
        <f>'[20]MIR '!$G$19</f>
        <v>Porcentaje de Apoyos entregados = No. De Apoyos Realizados / No. De Apoyos Programados * 100. PAE=(NAR/NAP)*100</v>
      </c>
      <c r="E14" s="4" t="s">
        <v>37</v>
      </c>
      <c r="F14" s="4" t="s">
        <v>80</v>
      </c>
      <c r="G14" s="22">
        <v>44</v>
      </c>
      <c r="H14" s="23">
        <v>44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2.5" customHeight="1" thickBot="1" x14ac:dyDescent="0.3">
      <c r="A15" s="87"/>
      <c r="B15" s="90"/>
      <c r="C15" s="14" t="str">
        <f>'[20]MIR '!$C$20</f>
        <v>Porcentaje de Consultas</v>
      </c>
      <c r="D15" s="15" t="str">
        <f>'[20]MIR '!$G$20</f>
        <v>Porcentaje de Consultas = No. De Consultas Atendidas / No. Objetivo de Consultas Programadas * 100. PC=(NCA/NCP)*100</v>
      </c>
      <c r="E15" s="4" t="s">
        <v>37</v>
      </c>
      <c r="F15" s="4" t="s">
        <v>80</v>
      </c>
      <c r="G15" s="22">
        <v>207</v>
      </c>
      <c r="H15" s="23">
        <v>207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68" zoomScaleNormal="100" zoomScaleSheetLayoutView="100" zoomScalePageLayoutView="68" workbookViewId="0">
      <selection activeCell="J13" sqref="J13"/>
    </sheetView>
  </sheetViews>
  <sheetFormatPr baseColWidth="10" defaultRowHeight="15" x14ac:dyDescent="0.25"/>
  <cols>
    <col min="1" max="1" width="21.85546875" customWidth="1"/>
    <col min="2" max="2" width="22.28515625" customWidth="1"/>
    <col min="3" max="3" width="18.85546875" customWidth="1"/>
    <col min="4" max="4" width="17.85546875" customWidth="1"/>
    <col min="5" max="5" width="15.140625" customWidth="1"/>
    <col min="6" max="6" width="13.5703125" customWidth="1"/>
    <col min="7" max="7" width="14.7109375" customWidth="1"/>
    <col min="8" max="8" width="12.425781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6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9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480616.37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05" customHeight="1" x14ac:dyDescent="0.25">
      <c r="A12" s="132" t="s">
        <v>113</v>
      </c>
      <c r="B12" s="133" t="str">
        <f>'[1]DIRECCION GRAL ADMON Y FIN'!$H$8</f>
        <v>E Prestación de Servicios Públicos</v>
      </c>
      <c r="C12" s="63" t="str">
        <f>[21]MIR!$C$18</f>
        <v>Porcentaje Creación de un reglamento de transparencia y acceso a la información pública en el municipio.</v>
      </c>
      <c r="D12" s="64" t="str">
        <f>[21]MIR!$G$18</f>
        <v>Reglamento = (Reglamentos implementados/Reglamentos programados)*100
R=(RI*RP)*100</v>
      </c>
      <c r="E12" s="64" t="s">
        <v>37</v>
      </c>
      <c r="F12" s="64" t="s">
        <v>80</v>
      </c>
      <c r="G12" s="65">
        <v>1</v>
      </c>
      <c r="H12" s="66">
        <v>1</v>
      </c>
      <c r="I12" s="67">
        <f>H12/G12*100</f>
        <v>100</v>
      </c>
      <c r="J12" s="67" t="s">
        <v>38</v>
      </c>
      <c r="K12" s="68"/>
      <c r="L12" s="73"/>
      <c r="M12" s="84" t="s">
        <v>35</v>
      </c>
    </row>
    <row r="13" spans="1:13" ht="139.5" customHeight="1" x14ac:dyDescent="0.25">
      <c r="A13" s="86"/>
      <c r="B13" s="89"/>
      <c r="C13" s="9" t="str">
        <f>[21]MIR!$C$19</f>
        <v>Porcentaje Aumento en los  mecanismos electrónico de solicitud de acceso a la información pública.</v>
      </c>
      <c r="D13" s="5" t="str">
        <f>[21]MIR!$G$19</f>
        <v>Motores de búsqueda = (Motores de Búsqueda Implementados/Motores de Búsqueda Programados)*100
MB =(MBI/MBP)*100</v>
      </c>
      <c r="E13" s="4" t="s">
        <v>37</v>
      </c>
      <c r="F13" s="4" t="s">
        <v>80</v>
      </c>
      <c r="G13" s="22">
        <v>1</v>
      </c>
      <c r="H13" s="23">
        <v>1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85.25" customHeight="1" x14ac:dyDescent="0.25">
      <c r="A14" s="86"/>
      <c r="B14" s="89"/>
      <c r="C14" s="9" t="str">
        <f>[21]MIR!$C$20</f>
        <v>Porcentaje Desarrollo de información proactiva sugiere un uso en específico, o es útil para un grupo de personas en particular</v>
      </c>
      <c r="D14" s="5" t="str">
        <f>[21]MIR!$G$20</f>
        <v>Sitio Web de Transparencia Municipal = (Sitio Web de Transparencia Municipal Implementados/Sitio Web de Transparencia Municipal Programado)*100
SWT = (SWTI/SWTP)*100</v>
      </c>
      <c r="E14" s="4" t="s">
        <v>37</v>
      </c>
      <c r="F14" s="4" t="s">
        <v>80</v>
      </c>
      <c r="G14" s="22">
        <v>4</v>
      </c>
      <c r="H14" s="23">
        <v>4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220.5" customHeight="1" x14ac:dyDescent="0.25">
      <c r="A15" s="86"/>
      <c r="B15" s="89"/>
      <c r="C15" s="62" t="str">
        <f>[21]MIR!$C$21</f>
        <v>Porcentaje Mayor cumplimiento de las obligaciones de transparencia, generales y específicas en el municipio.</v>
      </c>
      <c r="D15" s="83" t="str">
        <f>[21]MIR!$G$21</f>
        <v>Obligaciones de Transparencia Generales y Específicos = (Obligaciones de Transparencia Generales y Específicos Implementados/Obligaciones de Transparencia Generales y Específicos Programados)*100
OTGE = (OTGEI/OTGEP)*100</v>
      </c>
      <c r="E15" s="4" t="s">
        <v>37</v>
      </c>
      <c r="F15" s="4" t="s">
        <v>80</v>
      </c>
      <c r="G15" s="22">
        <v>192</v>
      </c>
      <c r="H15" s="23">
        <v>192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66" zoomScaleNormal="100" zoomScaleSheetLayoutView="100" zoomScalePageLayoutView="66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2.140625" customWidth="1"/>
    <col min="3" max="3" width="15.140625" customWidth="1"/>
    <col min="4" max="4" width="16" customWidth="1"/>
    <col min="5" max="5" width="16.140625" customWidth="1"/>
    <col min="6" max="6" width="14.42578125" customWidth="1"/>
    <col min="7" max="7" width="15.28515625" customWidth="1"/>
    <col min="8" max="8" width="12.28515625" customWidth="1"/>
    <col min="9" max="9" width="13.5703125" customWidth="1"/>
    <col min="10" max="10" width="13.85546875" customWidth="1"/>
    <col min="13" max="13" width="11.855468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7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7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227393.17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19.25" customHeight="1" x14ac:dyDescent="0.25">
      <c r="A12" s="85" t="s">
        <v>112</v>
      </c>
      <c r="B12" s="130" t="s">
        <v>61</v>
      </c>
      <c r="C12" s="3" t="str">
        <f>'[22]MIR '!$C$18</f>
        <v>Porcentaje de monitoreo</v>
      </c>
      <c r="D12" s="4" t="str">
        <f>'[22]MIR '!$G$18</f>
        <v xml:space="preserve">No. De unidades administrativas programadas/No. De unidades administrativas monitoreadas*100(NUAP/NUAM*100) </v>
      </c>
      <c r="E12" s="4" t="s">
        <v>37</v>
      </c>
      <c r="F12" s="4" t="s">
        <v>80</v>
      </c>
      <c r="G12" s="22">
        <v>1</v>
      </c>
      <c r="H12" s="23">
        <v>1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24.5" customHeight="1" x14ac:dyDescent="0.25">
      <c r="A13" s="86"/>
      <c r="B13" s="89"/>
      <c r="C13" s="9" t="str">
        <f>'[22]MIR '!$C$19</f>
        <v xml:space="preserve">Porcentaje de solicitudes </v>
      </c>
      <c r="D13" s="5" t="str">
        <f>'[22]MIR '!$G$19</f>
        <v>No. De unidades administrativas programadas para su evaluación /No. Unidades administrativas evaluadas*100(NUAPE/NUAE*100)</v>
      </c>
      <c r="E13" s="4" t="s">
        <v>37</v>
      </c>
      <c r="F13" s="4" t="s">
        <v>80</v>
      </c>
      <c r="G13" s="22">
        <v>4</v>
      </c>
      <c r="H13" s="23">
        <v>4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20.75" customHeight="1" x14ac:dyDescent="0.25">
      <c r="A14" s="86"/>
      <c r="B14" s="89"/>
      <c r="C14" s="9" t="str">
        <f>'[22]MIR '!$C$20</f>
        <v>Porcentaje de capacitaciones.</v>
      </c>
      <c r="D14" s="5" t="str">
        <f>'[22]MIR '!$G$20</f>
        <v>No. De unidades programadas para capacitación/No. De unidades administrativas capacitadas*100 (NUPC/NUAC*100)</v>
      </c>
      <c r="E14" s="4" t="s">
        <v>37</v>
      </c>
      <c r="F14" s="4" t="s">
        <v>80</v>
      </c>
      <c r="G14" s="22">
        <v>1</v>
      </c>
      <c r="H14" s="23">
        <v>1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65.75" customHeight="1" thickBot="1" x14ac:dyDescent="0.3">
      <c r="A15" s="87"/>
      <c r="B15" s="90"/>
      <c r="C15" s="14" t="str">
        <f>'[22]MIR '!$C$22</f>
        <v>Porcentaje de cumplimiento.</v>
      </c>
      <c r="D15" s="15" t="str">
        <f>'[22]MIR '!$G$22</f>
        <v>No. De unidades administrativas programadas para entrega de informes/No. De unidades administrativas que cumplieron con sus informes*100 (NUAPPEI/NUACI*100)</v>
      </c>
      <c r="E15" s="4" t="s">
        <v>37</v>
      </c>
      <c r="F15" s="4" t="s">
        <v>80</v>
      </c>
      <c r="G15" s="22">
        <v>50</v>
      </c>
      <c r="H15" s="23">
        <v>50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L4:M4"/>
    <mergeCell ref="A4:B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64" zoomScaleNormal="100" zoomScaleSheetLayoutView="100" zoomScalePageLayoutView="64" workbookViewId="0">
      <selection activeCell="C27" sqref="A27:C27"/>
    </sheetView>
  </sheetViews>
  <sheetFormatPr baseColWidth="10" defaultRowHeight="15" x14ac:dyDescent="0.25"/>
  <cols>
    <col min="1" max="1" width="20.5703125" customWidth="1"/>
    <col min="2" max="2" width="19.7109375" customWidth="1"/>
    <col min="3" max="3" width="18.5703125" customWidth="1"/>
    <col min="4" max="4" width="15.7109375" customWidth="1"/>
    <col min="5" max="5" width="12.5703125" customWidth="1"/>
    <col min="6" max="6" width="14.85546875" customWidth="1"/>
    <col min="7" max="7" width="15.140625" customWidth="1"/>
    <col min="8" max="8" width="13.42578125" customWidth="1"/>
    <col min="9" max="9" width="12.7109375" customWidth="1"/>
    <col min="10" max="10" width="13.85546875" customWidth="1"/>
    <col min="13" max="13" width="14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3.7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5.2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7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6.5" customHeight="1" x14ac:dyDescent="0.25"/>
    <row r="7" spans="1:13" ht="16.5" x14ac:dyDescent="0.3">
      <c r="A7" s="99" t="s">
        <v>12</v>
      </c>
      <c r="B7" s="99"/>
      <c r="C7" s="103">
        <v>1244348.25</v>
      </c>
      <c r="D7" s="103"/>
      <c r="E7" s="103"/>
      <c r="I7" s="101" t="s">
        <v>13</v>
      </c>
      <c r="J7" s="101"/>
      <c r="K7" s="104" t="s">
        <v>83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33.5" customHeight="1" x14ac:dyDescent="0.25">
      <c r="A12" s="85" t="s">
        <v>111</v>
      </c>
      <c r="B12" s="130" t="s">
        <v>61</v>
      </c>
      <c r="C12" s="3" t="str">
        <f>[23]MIR!$C$18</f>
        <v xml:space="preserve">Capacitación y asesoría en la elaboración y seguimiento mensual y anual de los Programas Operativos Anuales de las distintas Áreas Municipales. </v>
      </c>
      <c r="D12" s="4" t="str">
        <f>[23]MIR!$G$18</f>
        <v>Porcentaje de Capacitación = (No. De Áreas Capacitadas / No. Total de Áreas) * 100                               PC= (NAC/NTA) * 100</v>
      </c>
      <c r="E12" s="4" t="s">
        <v>37</v>
      </c>
      <c r="F12" s="4" t="s">
        <v>80</v>
      </c>
      <c r="G12" s="22">
        <v>258</v>
      </c>
      <c r="H12" s="23">
        <v>258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26" customHeight="1" x14ac:dyDescent="0.25">
      <c r="A13" s="86"/>
      <c r="B13" s="89"/>
      <c r="C13" s="9" t="str">
        <f>[23]MIR!$C$19</f>
        <v>Elaboración del Programa Operativo Anual del Municipio.</v>
      </c>
      <c r="D13" s="5" t="str">
        <f>[23]MIR!$G$19</f>
        <v>Porcentaje de POA =( No. De POA Elaborados / No. Total de POA Programados) * 100      PPOA=(NPOAE/NTPOAP) * 100</v>
      </c>
      <c r="E13" s="4" t="s">
        <v>37</v>
      </c>
      <c r="F13" s="4" t="s">
        <v>80</v>
      </c>
      <c r="G13" s="22">
        <v>240</v>
      </c>
      <c r="H13" s="23">
        <v>240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43.25" customHeight="1" x14ac:dyDescent="0.25">
      <c r="A14" s="86"/>
      <c r="B14" s="89"/>
      <c r="C14" s="9" t="str">
        <f>[23]MIR!$C$20</f>
        <v>Asesoría en el establecimiento de objetivos, metas, líneas de acción e indicadores de las diversas Áreas Municipales.</v>
      </c>
      <c r="D14" s="5" t="str">
        <f>[23]MIR!$G$20</f>
        <v>Porcentaje de Asesorías = (No. De Áreas que Recibieron Acompañamiento / No. Total de Áreas) * 100                                  PA= (NARA/NTA) * 100</v>
      </c>
      <c r="E14" s="4" t="s">
        <v>37</v>
      </c>
      <c r="F14" s="4" t="s">
        <v>80</v>
      </c>
      <c r="G14" s="22">
        <v>129</v>
      </c>
      <c r="H14" s="23">
        <v>129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20" customHeight="1" thickBot="1" x14ac:dyDescent="0.3">
      <c r="A15" s="87"/>
      <c r="B15" s="90"/>
      <c r="C15" s="14" t="str">
        <f>[23]MIR!$C$22</f>
        <v>Revisión y Seguimiento del Presupuesto Basado en Resultados de las diversas Áreas Municipales.</v>
      </c>
      <c r="D15" s="15" t="str">
        <f>[23]MIR!$G$22</f>
        <v>Porcentaje de PbR = (No. De PbR Elaborados / No. Total de PbR Programados) * 100      PPOA=(NPbRE/NTPbRP) * 100</v>
      </c>
      <c r="E15" s="4" t="s">
        <v>82</v>
      </c>
      <c r="F15" s="4" t="s">
        <v>80</v>
      </c>
      <c r="G15" s="22">
        <v>129</v>
      </c>
      <c r="H15" s="23">
        <v>129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6" zoomScaleNormal="100" zoomScaleSheetLayoutView="100" zoomScalePageLayoutView="66" workbookViewId="0">
      <selection activeCell="C4" sqref="C4:I4"/>
    </sheetView>
  </sheetViews>
  <sheetFormatPr baseColWidth="10" defaultRowHeight="15" x14ac:dyDescent="0.25"/>
  <cols>
    <col min="1" max="1" width="20.5703125" customWidth="1"/>
    <col min="2" max="2" width="21.140625" customWidth="1"/>
    <col min="3" max="3" width="16.28515625" customWidth="1"/>
    <col min="4" max="4" width="16" customWidth="1"/>
    <col min="5" max="5" width="15.28515625" customWidth="1"/>
    <col min="6" max="6" width="15.85546875" customWidth="1"/>
    <col min="7" max="7" width="15.7109375" customWidth="1"/>
    <col min="8" max="8" width="12.85546875" customWidth="1"/>
    <col min="9" max="9" width="12.7109375" customWidth="1"/>
    <col min="10" max="10" width="13.85546875" customWidth="1"/>
    <col min="13" max="13" width="12.2851562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9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3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3644852.98</v>
      </c>
      <c r="D7" s="103"/>
      <c r="E7" s="103"/>
      <c r="I7" s="101" t="s">
        <v>13</v>
      </c>
      <c r="J7" s="101"/>
      <c r="K7" s="104" t="s">
        <v>79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30.5" customHeight="1" x14ac:dyDescent="0.25">
      <c r="A12" s="85" t="s">
        <v>110</v>
      </c>
      <c r="B12" s="130" t="str">
        <f>'[1]DIRECCION GRAL ADMON Y FIN'!$H$8</f>
        <v>E Prestación de Servicios Públicos</v>
      </c>
      <c r="C12" s="3" t="str">
        <f>[24]MIR!$C$18</f>
        <v>Porcentaje de calidad en trato y tratamiento en base a diagnostico adecuado.</v>
      </c>
      <c r="D12" s="4" t="str">
        <f>[24]MIR!$G$18</f>
        <v>Porcentaje de resoluciones aprobadas = (no. de proyectos terminados/ no. de proyectos programados) * 100.   PAP=(NPT/NPP) * 103</v>
      </c>
      <c r="E12" s="4" t="s">
        <v>37</v>
      </c>
      <c r="F12" s="4" t="s">
        <v>80</v>
      </c>
      <c r="G12" s="22">
        <v>1200</v>
      </c>
      <c r="H12" s="23">
        <v>1200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29" customHeight="1" x14ac:dyDescent="0.25">
      <c r="A13" s="86"/>
      <c r="B13" s="89"/>
      <c r="C13" s="9" t="str">
        <f>[24]MIR!$C$19</f>
        <v>Porcentaje de calidad en trato y tratamiento en base a diagnostico adecuado.</v>
      </c>
      <c r="D13" s="5" t="str">
        <f>[24]MIR!$G$19</f>
        <v>Porcentaje de resoluciones aprobadas = (no. de proyectos terminados/ no. de proyectos programados) * 100.   PAP=(NPT/NPP) * 104</v>
      </c>
      <c r="E13" s="4" t="s">
        <v>37</v>
      </c>
      <c r="F13" s="4" t="s">
        <v>36</v>
      </c>
      <c r="G13" s="22">
        <v>1200</v>
      </c>
      <c r="H13" s="23">
        <v>1200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35.75" customHeight="1" x14ac:dyDescent="0.25">
      <c r="A14" s="86"/>
      <c r="B14" s="89"/>
      <c r="C14" s="9" t="str">
        <f>[24]MIR!$C$20</f>
        <v>Porcentaje de programas gubernamentales.</v>
      </c>
      <c r="D14" s="5" t="str">
        <f>[24]MIR!$G$20</f>
        <v>Porcentaje de resoluciones aprobadas = (no. de proyectos terminados/ no. de proyectos programados) * 100.   PAP=(NPT/NPP) * 105</v>
      </c>
      <c r="E14" s="4" t="s">
        <v>37</v>
      </c>
      <c r="F14" s="4" t="s">
        <v>36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38" customHeight="1" thickBot="1" x14ac:dyDescent="0.3">
      <c r="A15" s="87"/>
      <c r="B15" s="90"/>
      <c r="C15" s="14" t="str">
        <f>[24]MIR!$C$22</f>
        <v>Porcentaje de programas gubernamentales acceso a la salud.</v>
      </c>
      <c r="D15" s="15" t="str">
        <f>[24]MIR!$G$22</f>
        <v>Porcentaje de resoluciones aprobadas = (no. de proyectos terminados/ no. de proyectos programados) * 100.   PAP=(NPT/NPP) * 107</v>
      </c>
      <c r="E15" s="4" t="s">
        <v>37</v>
      </c>
      <c r="F15" s="4" t="s">
        <v>36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1" width="19.85546875" customWidth="1"/>
    <col min="2" max="2" width="21.42578125" customWidth="1"/>
    <col min="3" max="3" width="15.28515625" customWidth="1"/>
    <col min="4" max="4" width="18" customWidth="1"/>
    <col min="5" max="5" width="14.42578125" customWidth="1"/>
    <col min="6" max="6" width="15.28515625" customWidth="1"/>
    <col min="7" max="7" width="16.42578125" customWidth="1"/>
    <col min="8" max="8" width="12.7109375" customWidth="1"/>
    <col min="9" max="9" width="12.5703125" customWidth="1"/>
    <col min="10" max="10" width="14.71093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5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4.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3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8.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20.25" customHeight="1" x14ac:dyDescent="0.25"/>
    <row r="7" spans="1:13" ht="16.5" x14ac:dyDescent="0.3">
      <c r="A7" s="99" t="s">
        <v>12</v>
      </c>
      <c r="B7" s="99"/>
      <c r="C7" s="103">
        <v>9874425.8300000001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44" customHeight="1" x14ac:dyDescent="0.25">
      <c r="A12" s="85" t="s">
        <v>109</v>
      </c>
      <c r="B12" s="130" t="str">
        <f>'[1]DIRECCION GRAL ADMON Y FIN'!$H$8</f>
        <v>E Prestación de Servicios Públicos</v>
      </c>
      <c r="C12" s="3" t="str">
        <f>[25]MIR!$C$18</f>
        <v>Porcentaje de Eventos Cívicos,  Culturales, artísticos y Deportivos</v>
      </c>
      <c r="D12" s="4" t="str">
        <f>[25]MIR!$G$18</f>
        <v>Porcentaje de Eventos Cívicos, Culturales, Artísticos y Deportivos = No. De Eventos Realizados / No. De Eventos Programados * 100. PECA=(NER/NEP)*100</v>
      </c>
      <c r="E12" s="4" t="s">
        <v>37</v>
      </c>
      <c r="F12" s="4" t="s">
        <v>80</v>
      </c>
      <c r="G12" s="22">
        <v>113</v>
      </c>
      <c r="H12" s="23">
        <v>113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19.25" customHeight="1" x14ac:dyDescent="0.25">
      <c r="A13" s="86"/>
      <c r="B13" s="89"/>
      <c r="C13" s="9" t="str">
        <f>[25]MIR!$C$19</f>
        <v xml:space="preserve"> Porcentaje de Visitas de Intercambio (porcentaje)</v>
      </c>
      <c r="D13" s="5" t="str">
        <f>[25]MIR!$G$19</f>
        <v>Porcentaje de Visitas de Intercambio= No. De Visitas Realizadas / No. De Visitas Programadas * 100. PVI=(NVR/NVP)*100</v>
      </c>
      <c r="E13" s="4" t="s">
        <v>37</v>
      </c>
      <c r="F13" s="4" t="s">
        <v>80</v>
      </c>
      <c r="G13" s="22">
        <v>45</v>
      </c>
      <c r="H13" s="23">
        <v>45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32.75" customHeight="1" x14ac:dyDescent="0.25">
      <c r="A14" s="86"/>
      <c r="B14" s="89"/>
      <c r="C14" s="9" t="str">
        <f>[25]MIR!$C$20</f>
        <v>Porcentaje de Cursos de Regularización, Emprendimiento y de Cultura</v>
      </c>
      <c r="D14" s="5" t="str">
        <f>[25]MIR!$G$20</f>
        <v>Porcentaje de Cursos de Regularización, Emprendimiento y Cultura = No. De Cursos Realizados / No. Cursos Programados * 100.PCREC (NCR/NCP) * 100</v>
      </c>
      <c r="E14" s="4" t="s">
        <v>37</v>
      </c>
      <c r="F14" s="4" t="s">
        <v>80</v>
      </c>
      <c r="G14" s="22">
        <v>2</v>
      </c>
      <c r="H14" s="23">
        <v>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29.75" customHeight="1" thickBot="1" x14ac:dyDescent="0.3">
      <c r="A15" s="87"/>
      <c r="B15" s="90"/>
      <c r="C15" s="14" t="str">
        <f>[25]MIR!$C$21</f>
        <v>Porcentaje de Elaboración de Periódicos Murales</v>
      </c>
      <c r="D15" s="15" t="str">
        <f>[25]MIR!$G$21</f>
        <v>Porcentaje de Elaboración de Periódicos = No. De Elaboración de Periódicos / No. Total Periódicos Programados*100. PEP=(PEP/TPP)*100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1.42578125" customWidth="1"/>
    <col min="3" max="3" width="16.7109375" customWidth="1"/>
    <col min="4" max="4" width="15.85546875" customWidth="1"/>
    <col min="5" max="5" width="13.7109375" customWidth="1"/>
    <col min="6" max="6" width="14.85546875" customWidth="1"/>
    <col min="7" max="7" width="15.5703125" customWidth="1"/>
    <col min="8" max="8" width="13.5703125" customWidth="1"/>
    <col min="9" max="9" width="12.5703125" customWidth="1"/>
    <col min="10" max="10" width="15.140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9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7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2335642.7999999998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8.5" customHeight="1" x14ac:dyDescent="0.25">
      <c r="A12" s="85" t="s">
        <v>60</v>
      </c>
      <c r="B12" s="130" t="str">
        <f>'[1]DIRECCION GRAL ADMON Y FIN'!$H$8</f>
        <v>E Prestación de Servicios Públicos</v>
      </c>
      <c r="C12" s="3" t="str">
        <f>'[26]MIR '!$C$18</f>
        <v>Porcentaje de distribución de fertilizante.</v>
      </c>
      <c r="D12" s="4" t="str">
        <f>'[26]MIR '!$G$18</f>
        <v>No. de agricultores programados al programa/no. de agricultores censados*100</v>
      </c>
      <c r="E12" s="4" t="s">
        <v>37</v>
      </c>
      <c r="F12" s="4" t="s">
        <v>80</v>
      </c>
      <c r="G12" s="22">
        <v>10</v>
      </c>
      <c r="H12" s="23">
        <v>10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86.25" customHeight="1" x14ac:dyDescent="0.25">
      <c r="A13" s="86"/>
      <c r="B13" s="89"/>
      <c r="C13" s="9" t="str">
        <f>'[26]MIR '!$C$19</f>
        <v>Porcentaje de apoyo e información.</v>
      </c>
      <c r="D13" s="5" t="str">
        <f>'[26]MIR '!$G$19</f>
        <v>No. de agricultores programados al programa/no. de agricultores censados*100</v>
      </c>
      <c r="E13" s="4" t="s">
        <v>37</v>
      </c>
      <c r="F13" s="4" t="s">
        <v>80</v>
      </c>
      <c r="G13" s="22">
        <v>10</v>
      </c>
      <c r="H13" s="23">
        <v>10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3.25" customHeight="1" x14ac:dyDescent="0.25">
      <c r="A14" s="86"/>
      <c r="B14" s="89"/>
      <c r="C14" s="9" t="str">
        <f>'[26]MIR '!$C$20</f>
        <v>Porcentaje de agroquímicos y semillas.</v>
      </c>
      <c r="D14" s="5" t="str">
        <f>'[26]MIR '!$G$20</f>
        <v>No. de agricultores programados al programa/no. de agricultores censados*100</v>
      </c>
      <c r="E14" s="4" t="s">
        <v>37</v>
      </c>
      <c r="F14" s="4" t="s">
        <v>80</v>
      </c>
      <c r="G14" s="22">
        <v>5</v>
      </c>
      <c r="H14" s="23">
        <v>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3" customHeight="1" thickBot="1" x14ac:dyDescent="0.3">
      <c r="A15" s="87"/>
      <c r="B15" s="90"/>
      <c r="C15" s="14" t="str">
        <f>'[26]MIR '!$C$22</f>
        <v>Porcentaje de prevención de incendios.</v>
      </c>
      <c r="D15" s="15" t="str">
        <f>'[26]MIR '!$G$22</f>
        <v>No. de agricultores programados al programa/no. de agricultores censados*100</v>
      </c>
      <c r="E15" s="4" t="s">
        <v>37</v>
      </c>
      <c r="F15" s="4" t="s">
        <v>80</v>
      </c>
      <c r="G15" s="22">
        <v>3</v>
      </c>
      <c r="H15" s="23">
        <v>3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68" zoomScaleNormal="100" zoomScaleSheetLayoutView="100" zoomScalePageLayoutView="68" workbookViewId="0">
      <selection activeCell="B12" sqref="B12:B15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8.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30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5.75" customHeight="1" x14ac:dyDescent="0.25"/>
    <row r="7" spans="1:13" ht="16.5" x14ac:dyDescent="0.3">
      <c r="A7" s="99" t="s">
        <v>12</v>
      </c>
      <c r="B7" s="99"/>
      <c r="C7" s="103">
        <v>551671.31000000006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3.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4.25" customHeight="1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53" customHeight="1" x14ac:dyDescent="0.25">
      <c r="A12" s="86" t="s">
        <v>127</v>
      </c>
      <c r="B12" s="122" t="str">
        <f>'[1]Dirección de Reglamentos'!$H$8</f>
        <v>E Prestación de Servicios Públicos.</v>
      </c>
      <c r="C12" s="79" t="str">
        <f>[3]MIR!$C$18</f>
        <v>Porcentaje de calidad en trato y tratamiento en base a diagnostico adecuado.</v>
      </c>
      <c r="D12" s="4" t="str">
        <f>[3]MIR!$G$18</f>
        <v>Porcentaje de resoluciones aprobadas = (no. de proyectos terminados/ no. de proyectos programados) * 100.   PAP=(NPT/NPP) * 103</v>
      </c>
      <c r="E12" s="4" t="s">
        <v>37</v>
      </c>
      <c r="F12" s="4" t="s">
        <v>80</v>
      </c>
      <c r="G12" s="22">
        <v>5</v>
      </c>
      <c r="H12" s="23">
        <v>5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50" customHeight="1" x14ac:dyDescent="0.25">
      <c r="A13" s="86"/>
      <c r="B13" s="89"/>
      <c r="C13" s="9" t="str">
        <f>[3]MIR!$C$19</f>
        <v>Porcentaje de calidad en trato y tratamiento en base a diagnostico adecuado.</v>
      </c>
      <c r="D13" s="5" t="str">
        <f>[3]MIR!$G$19</f>
        <v>Porcentaje de resoluciones aprobadas = (no. de proyectos terminados/ no. de proyectos programados) * 100.   PAP=(NPT/NPP) * 104</v>
      </c>
      <c r="E13" s="4" t="s">
        <v>37</v>
      </c>
      <c r="F13" s="4" t="s">
        <v>80</v>
      </c>
      <c r="G13" s="22">
        <v>5</v>
      </c>
      <c r="H13" s="23">
        <v>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34.25" customHeight="1" x14ac:dyDescent="0.25">
      <c r="A14" s="86"/>
      <c r="B14" s="89"/>
      <c r="C14" s="9" t="str">
        <f>[3]MIR!$C$20</f>
        <v>Porcentaje de programas gubernamentales.</v>
      </c>
      <c r="D14" s="5" t="str">
        <f>[3]MIR!$G$20</f>
        <v>Porcentaje de resoluciones aprobadas = (no. de proyectos terminados/ no. de proyectos programados) * 100.   PAP=(NPT/NPP) * 105</v>
      </c>
      <c r="E14" s="4" t="s">
        <v>37</v>
      </c>
      <c r="F14" s="4" t="s">
        <v>80</v>
      </c>
      <c r="G14" s="22">
        <v>5</v>
      </c>
      <c r="H14" s="23">
        <v>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44.75" customHeight="1" thickBot="1" x14ac:dyDescent="0.3">
      <c r="A15" s="86"/>
      <c r="B15" s="89"/>
      <c r="C15" s="14" t="str">
        <f>[3]MIR!$C$22</f>
        <v>Porcentaje de programas gubernamentales acceso a la salud.</v>
      </c>
      <c r="D15" s="15" t="str">
        <f>[3]MIR!$G$22</f>
        <v>Porcentaje de resoluciones aprobadas = (no. de proyectos terminados/ no. de proyectos programados) * 100.   PAP=(NPT/NPP) * 107</v>
      </c>
      <c r="E15" s="4" t="s">
        <v>37</v>
      </c>
      <c r="F15" s="4" t="s">
        <v>80</v>
      </c>
      <c r="G15" s="22">
        <v>10</v>
      </c>
      <c r="H15" s="23">
        <v>10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73" zoomScaleNormal="100" zoomScaleSheetLayoutView="100" zoomScalePageLayoutView="73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3.85546875" customWidth="1"/>
    <col min="3" max="3" width="14.85546875" customWidth="1"/>
    <col min="4" max="4" width="15.42578125" customWidth="1"/>
    <col min="5" max="5" width="13.5703125" customWidth="1"/>
    <col min="6" max="6" width="15.85546875" customWidth="1"/>
    <col min="7" max="7" width="16.140625" customWidth="1"/>
    <col min="8" max="8" width="12.5703125" customWidth="1"/>
    <col min="9" max="9" width="11.5703125" customWidth="1"/>
    <col min="10" max="10" width="15.140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2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2.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27" customHeight="1" x14ac:dyDescent="0.25">
      <c r="A4" s="99" t="s">
        <v>40</v>
      </c>
      <c r="B4" s="99"/>
      <c r="C4" s="112" t="s">
        <v>124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689740.68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01.25" customHeight="1" x14ac:dyDescent="0.25">
      <c r="A12" s="85" t="s">
        <v>59</v>
      </c>
      <c r="B12" s="130" t="str">
        <f>'[1]DIRECCION GRAL ADMON Y FIN'!$H$8</f>
        <v>E Prestación de Servicios Públicos</v>
      </c>
      <c r="C12" s="3" t="str">
        <f>[27]MIR!$C$18</f>
        <v xml:space="preserve">Porcentaje de gestión </v>
      </c>
      <c r="D12" s="4" t="str">
        <f>[27]MIR!$G$18</f>
        <v>Porcentaje de gestión = n° de gestiones realizadas/n° de gestiones programadas NGR/NGP*100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01.25" customHeight="1" x14ac:dyDescent="0.25">
      <c r="A13" s="86"/>
      <c r="B13" s="89"/>
      <c r="C13" s="9" t="str">
        <f>[27]MIR!$C$19</f>
        <v xml:space="preserve">Porcentaje de servicios </v>
      </c>
      <c r="D13" s="5" t="str">
        <f>[27]MIR!$G$19</f>
        <v>Porcentaje de servicios = n° de servicios realizados/n° de servicios programados NSR/NSP*100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92.25" customHeight="1" x14ac:dyDescent="0.25">
      <c r="A14" s="86"/>
      <c r="B14" s="89"/>
      <c r="C14" s="9" t="str">
        <f>[27]MIR!$C$20</f>
        <v>Porcentaje de apoyos</v>
      </c>
      <c r="D14" s="5" t="str">
        <f>[27]MIR!$G$20</f>
        <v>porcentaje de apoyos =n de apoyos realizados / n de apoyos programados NAR/NAP*100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00.5" customHeight="1" thickBot="1" x14ac:dyDescent="0.3">
      <c r="A15" s="87"/>
      <c r="B15" s="90"/>
      <c r="C15" s="14" t="str">
        <f>[27]MIR!$C$22</f>
        <v xml:space="preserve">Porcentaje de atención </v>
      </c>
      <c r="D15" s="15" t="str">
        <f>[27]MIR!$G$22</f>
        <v>Porcentaje de atención = n° de atenciones realizadas/n° de atenciones programadas NAR/NAP*100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L4:M4"/>
    <mergeCell ref="A4:B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9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1" width="20.85546875" customWidth="1"/>
    <col min="2" max="2" width="20.42578125" customWidth="1"/>
    <col min="3" max="3" width="16.28515625" customWidth="1"/>
    <col min="4" max="4" width="17.85546875" customWidth="1"/>
    <col min="5" max="5" width="13.28515625" customWidth="1"/>
    <col min="6" max="6" width="14.42578125" customWidth="1"/>
    <col min="7" max="7" width="15.5703125" customWidth="1"/>
    <col min="8" max="8" width="13.42578125" customWidth="1"/>
    <col min="9" max="9" width="13" customWidth="1"/>
    <col min="10" max="10" width="15.28515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6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1480975.84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10.25" customHeight="1" x14ac:dyDescent="0.25">
      <c r="A12" s="85" t="s">
        <v>58</v>
      </c>
      <c r="B12" s="130" t="str">
        <f>'[1]DIRECCION GRAL ADMON Y FIN'!$H$8</f>
        <v>E Prestación de Servicios Públicos</v>
      </c>
      <c r="C12" s="3" t="str">
        <f>[28]MIR!$C$18</f>
        <v>porcentaje de cumplimiento.</v>
      </c>
      <c r="D12" s="4" t="str">
        <f>[28]MIR!$G$18</f>
        <v>No. De convocatoria de cultura programada/No. De convocatoria de cultura realizada*100 (NCCP/NCCR*100)</v>
      </c>
      <c r="E12" s="4" t="s">
        <v>37</v>
      </c>
      <c r="F12" s="4" t="s">
        <v>80</v>
      </c>
      <c r="G12" s="22">
        <v>10</v>
      </c>
      <c r="H12" s="23">
        <v>10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54" customHeight="1" x14ac:dyDescent="0.25">
      <c r="A13" s="86"/>
      <c r="B13" s="89"/>
      <c r="C13" s="9" t="str">
        <f>[28]MIR!$C$20</f>
        <v>Porcentaje de difusión y crecimiento.</v>
      </c>
      <c r="D13" s="5" t="str">
        <f>[28]MIR!$C$19</f>
        <v>Porcentaje de difusión y crecimiento.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4" customHeight="1" x14ac:dyDescent="0.25">
      <c r="A14" s="86"/>
      <c r="B14" s="89"/>
      <c r="C14" s="9" t="str">
        <f>[28]MIR!$C$20</f>
        <v>Porcentaje de difusión y crecimiento.</v>
      </c>
      <c r="D14" s="5" t="str">
        <f>[28]MIR!$G$20</f>
        <v xml:space="preserve">No. De capacitaciones programadas/No. De capacitaciones realizadas*100 (NCP/NCR*100) </v>
      </c>
      <c r="E14" s="4" t="s">
        <v>37</v>
      </c>
      <c r="F14" s="4" t="s">
        <v>80</v>
      </c>
      <c r="G14" s="22">
        <v>12</v>
      </c>
      <c r="H14" s="23">
        <v>12</v>
      </c>
      <c r="I14" s="24">
        <v>12</v>
      </c>
      <c r="J14" s="24" t="s">
        <v>38</v>
      </c>
      <c r="K14" s="11"/>
      <c r="L14" s="12"/>
      <c r="M14" s="13" t="s">
        <v>35</v>
      </c>
    </row>
    <row r="15" spans="1:13" ht="137.25" customHeight="1" thickBot="1" x14ac:dyDescent="0.3">
      <c r="A15" s="87"/>
      <c r="B15" s="90"/>
      <c r="C15" s="14" t="str">
        <f>[28]MIR!$C$22</f>
        <v>porcentaje de cumplimiento.</v>
      </c>
      <c r="D15" s="15" t="str">
        <f>[28]MIR!$G$22</f>
        <v xml:space="preserve">No. De presupuestos programados para realizar campaña/No. De presupuestos realizados para campañas*100 (NPPPRC/NPRPC*100) </v>
      </c>
      <c r="E15" s="4" t="s">
        <v>37</v>
      </c>
      <c r="F15" s="4" t="s">
        <v>80</v>
      </c>
      <c r="G15" s="22">
        <v>10</v>
      </c>
      <c r="H15" s="23">
        <v>10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0.5703125" customWidth="1"/>
    <col min="3" max="3" width="17.42578125" customWidth="1"/>
    <col min="4" max="4" width="16.140625" customWidth="1"/>
    <col min="5" max="5" width="15" customWidth="1"/>
    <col min="6" max="6" width="14.28515625" customWidth="1"/>
    <col min="7" max="7" width="15.28515625" customWidth="1"/>
    <col min="8" max="8" width="12.85546875" customWidth="1"/>
    <col min="9" max="9" width="12.5703125" customWidth="1"/>
    <col min="10" max="10" width="14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2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9.7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5.2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6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22.5" customHeight="1" x14ac:dyDescent="0.3">
      <c r="A7" s="99" t="s">
        <v>12</v>
      </c>
      <c r="B7" s="99"/>
      <c r="C7" s="103">
        <v>2113273.3199999998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37.25" customHeight="1" x14ac:dyDescent="0.25">
      <c r="A12" s="85" t="s">
        <v>57</v>
      </c>
      <c r="B12" s="130" t="str">
        <f>'[1]DIRECCION GRAL ADMON Y FIN'!$H$8</f>
        <v>E Prestación de Servicios Públicos</v>
      </c>
      <c r="C12" s="3" t="str">
        <f>[29]MIR!$C$18</f>
        <v>porcentaje de programas gubernamentales difundidos en medios impresos</v>
      </c>
      <c r="D12" s="4" t="str">
        <f>[29]MIR!$G$18</f>
        <v>(Programas gubernamentales difundidos en medios impresos/meta de programas gubernamentales difundidos en medios impresos)*100</v>
      </c>
      <c r="E12" s="4" t="s">
        <v>37</v>
      </c>
      <c r="F12" s="4" t="s">
        <v>80</v>
      </c>
      <c r="G12" s="22">
        <v>360</v>
      </c>
      <c r="H12" s="23">
        <v>360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42.5" customHeight="1" x14ac:dyDescent="0.25">
      <c r="A13" s="86"/>
      <c r="B13" s="89"/>
      <c r="C13" s="9" t="str">
        <f>[29]MIR!$C$19</f>
        <v>porcentaje de adquisición de software y equipo para diseño audiovisual efectuada</v>
      </c>
      <c r="D13" s="5" t="str">
        <f>[29]MIR!$G$19</f>
        <v>(Programas gubernamentales difundidos en medios impresos/meta de programas gubernamentales difundidos en medios impresos)*100</v>
      </c>
      <c r="E13" s="4" t="s">
        <v>37</v>
      </c>
      <c r="F13" s="4" t="s">
        <v>80</v>
      </c>
      <c r="G13" s="22">
        <v>40</v>
      </c>
      <c r="H13" s="23">
        <v>40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0.25" customHeight="1" x14ac:dyDescent="0.25">
      <c r="A14" s="86"/>
      <c r="B14" s="89"/>
      <c r="C14" s="9" t="str">
        <f>[29]MIR!$C$20</f>
        <v>porcentaje de programas gubernamentales difundidos en medios impresos</v>
      </c>
      <c r="D14" s="5" t="str">
        <f>[30]MIR!$G$20</f>
        <v>Porcentaje de Carencias sociales, según el CONEVAL.</v>
      </c>
      <c r="E14" s="4" t="s">
        <v>37</v>
      </c>
      <c r="F14" s="4" t="s">
        <v>80</v>
      </c>
      <c r="G14" s="22">
        <v>360</v>
      </c>
      <c r="H14" s="23">
        <v>360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35" customHeight="1" thickBot="1" x14ac:dyDescent="0.3">
      <c r="A15" s="87"/>
      <c r="B15" s="90"/>
      <c r="C15" s="14" t="str">
        <f>[29]MIR!$C$22</f>
        <v>Porcentaje de programas gubernamentales difundidos en medios digitales y electrónicos</v>
      </c>
      <c r="D15" s="15" t="str">
        <f>[29]MIR!$G$22</f>
        <v>(Programa gubernamentales difundidos en medios digitales y electrónicos/meta de programas gubernamentales difundidos en medios digitales y electrónicos)*100</v>
      </c>
      <c r="E15" s="4" t="s">
        <v>37</v>
      </c>
      <c r="F15" s="4" t="s">
        <v>80</v>
      </c>
      <c r="G15" s="22">
        <v>360</v>
      </c>
      <c r="H15" s="23">
        <v>360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2" width="21.85546875" customWidth="1"/>
    <col min="3" max="3" width="17.85546875" customWidth="1"/>
    <col min="4" max="4" width="15.85546875" customWidth="1"/>
    <col min="5" max="5" width="13.85546875" customWidth="1"/>
    <col min="6" max="6" width="13.7109375" customWidth="1"/>
    <col min="7" max="7" width="16" customWidth="1"/>
    <col min="8" max="8" width="13.140625" customWidth="1"/>
    <col min="9" max="9" width="13" customWidth="1"/>
    <col min="10" max="10" width="14.71093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3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1.7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1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2643628.63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17" customHeight="1" x14ac:dyDescent="0.25">
      <c r="A12" s="85" t="s">
        <v>56</v>
      </c>
      <c r="B12" s="130" t="str">
        <f>'[1]DIRECCION GRAL ADMON Y FIN'!$H$8</f>
        <v>E Prestación de Servicios Públicos</v>
      </c>
      <c r="C12" s="3" t="str">
        <f>[30]MIR!$C$18</f>
        <v>Porcentaje del incremento de información acerca de los programas sociales</v>
      </c>
      <c r="D12" s="4" t="str">
        <f>[30]MIR!$G$18</f>
        <v>Porcentaje de Difusión = No. De Personas que Cuentan con Algún Programa / No. Total de la Población del Municipio * 100. PD=(NPP/PTM)*101</v>
      </c>
      <c r="E12" s="4" t="s">
        <v>37</v>
      </c>
      <c r="F12" s="4" t="s">
        <v>80</v>
      </c>
      <c r="G12" s="22">
        <v>21</v>
      </c>
      <c r="H12" s="23">
        <v>21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98.25" customHeight="1" x14ac:dyDescent="0.25">
      <c r="A13" s="86"/>
      <c r="B13" s="89"/>
      <c r="C13" s="9" t="str">
        <f>[30]MIR!$C$19</f>
        <v>Porcentaje de ingreso a los programas sociales de población</v>
      </c>
      <c r="D13" s="5" t="str">
        <f>[30]MIR!$G$19</f>
        <v>Porcentaje de Atención = No. De Jovenes Atendidos / No. De Solicitudes Recibidas) * 100. PAT=(NPA=NSR)*100</v>
      </c>
      <c r="E13" s="4" t="s">
        <v>37</v>
      </c>
      <c r="F13" s="4" t="s">
        <v>80</v>
      </c>
      <c r="G13" s="22">
        <v>100</v>
      </c>
      <c r="H13" s="23">
        <v>100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69.75" customHeight="1" x14ac:dyDescent="0.25">
      <c r="A14" s="86"/>
      <c r="B14" s="89"/>
      <c r="C14" s="9" t="str">
        <f>[30]MIR!$C$20</f>
        <v>Porcentaje de ingreso a los programas sociales</v>
      </c>
      <c r="D14" s="5" t="str">
        <f>[30]MIR!$G$20</f>
        <v>Porcentaje de Carencias sociales, según el CONEVAL.</v>
      </c>
      <c r="E14" s="4" t="s">
        <v>37</v>
      </c>
      <c r="F14" s="4" t="s">
        <v>80</v>
      </c>
      <c r="G14" s="22">
        <v>10</v>
      </c>
      <c r="H14" s="23">
        <v>10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85.5" customHeight="1" thickBot="1" x14ac:dyDescent="0.3">
      <c r="A15" s="87"/>
      <c r="B15" s="90"/>
      <c r="C15" s="14" t="str">
        <f>[30]MIR!$C$22</f>
        <v>Porcentaje de Localidades donde se entrega los productos de la canasta basica y carne a bajo costo.</v>
      </c>
      <c r="D15" s="15" t="str">
        <f>[30]MIR!$G$22</f>
        <v>Porcentaje de Carencias sociales, según el CONEVAL.</v>
      </c>
      <c r="E15" s="4" t="s">
        <v>37</v>
      </c>
      <c r="F15" s="4" t="s">
        <v>80</v>
      </c>
      <c r="G15" s="22">
        <v>180</v>
      </c>
      <c r="H15" s="23">
        <v>180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4" zoomScale="68" zoomScaleNormal="100" zoomScaleSheetLayoutView="100" zoomScalePageLayoutView="68" workbookViewId="0">
      <selection activeCell="B10" sqref="B10:B11"/>
    </sheetView>
  </sheetViews>
  <sheetFormatPr baseColWidth="10" defaultRowHeight="15" x14ac:dyDescent="0.25"/>
  <cols>
    <col min="1" max="1" width="20.42578125" customWidth="1"/>
    <col min="2" max="2" width="24" customWidth="1"/>
    <col min="3" max="3" width="18.140625" customWidth="1"/>
    <col min="4" max="4" width="16.140625" customWidth="1"/>
    <col min="5" max="5" width="15.5703125" customWidth="1"/>
    <col min="6" max="6" width="14" customWidth="1"/>
    <col min="7" max="7" width="15.140625" customWidth="1"/>
    <col min="8" max="8" width="13.140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40.2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31.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2.25" customHeight="1" x14ac:dyDescent="0.25">
      <c r="A4" s="99" t="s">
        <v>40</v>
      </c>
      <c r="B4" s="99"/>
      <c r="C4" s="112" t="s">
        <v>122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42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5472223.0499999998</v>
      </c>
      <c r="D7" s="103"/>
      <c r="E7" s="103"/>
      <c r="I7" s="101" t="s">
        <v>13</v>
      </c>
      <c r="J7" s="101"/>
      <c r="K7" s="104" t="s">
        <v>81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14" customHeight="1" x14ac:dyDescent="0.25">
      <c r="A12" s="85" t="s">
        <v>55</v>
      </c>
      <c r="B12" s="130" t="str">
        <f>'[1]DIRECCION GRAL ADMON Y FIN'!$H$8</f>
        <v>E Prestación de Servicios Públicos</v>
      </c>
      <c r="C12" s="3" t="str">
        <f>[31]MIR!$C$18</f>
        <v>Porcentaje de Entrega</v>
      </c>
      <c r="D12" s="4" t="str">
        <f>[31]MIR!$G$18</f>
        <v>Porcentaje de Entrega =(No. De Áreas con Insumos Entregados / No. Total de Áreas ) * 100. PE=(NAIE/NTA)*100</v>
      </c>
      <c r="E12" s="4" t="s">
        <v>37</v>
      </c>
      <c r="F12" s="4" t="s">
        <v>80</v>
      </c>
      <c r="G12" s="22">
        <v>528</v>
      </c>
      <c r="H12" s="23">
        <v>528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19.25" customHeight="1" x14ac:dyDescent="0.25">
      <c r="A13" s="86"/>
      <c r="B13" s="89"/>
      <c r="C13" s="9" t="str">
        <f>[31]MIR!$C$19</f>
        <v>Porcentaje de Instalación</v>
      </c>
      <c r="D13" s="5" t="str">
        <f>[31]MIR!$G$19</f>
        <v>Porcentaje de Instalación = (No. De Eventos Solventados / No. Total de Eventos Programados) * 100 .PINS=(NES/NEP)*100</v>
      </c>
      <c r="E13" s="4" t="s">
        <v>37</v>
      </c>
      <c r="F13" s="4" t="s">
        <v>80</v>
      </c>
      <c r="G13" s="22">
        <v>10</v>
      </c>
      <c r="H13" s="23">
        <v>10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30.5" customHeight="1" x14ac:dyDescent="0.25">
      <c r="A14" s="86"/>
      <c r="B14" s="89"/>
      <c r="C14" s="9" t="str">
        <f>[31]MIR!$C$20</f>
        <v>Porcentaje de Abasto</v>
      </c>
      <c r="D14" s="5" t="str">
        <f>[31]MIR!$G$20</f>
        <v>Porcentaje de Abasto = (No. De Materiales Distribuidos / No. Total de Materiales Requeridos) * 100. PAB=(NMD/NMR)*100</v>
      </c>
      <c r="E14" s="4" t="s">
        <v>37</v>
      </c>
      <c r="F14" s="4" t="s">
        <v>80</v>
      </c>
      <c r="G14" s="22">
        <v>250</v>
      </c>
      <c r="H14" s="23">
        <v>250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27.5" customHeight="1" thickBot="1" x14ac:dyDescent="0.3">
      <c r="A15" s="87"/>
      <c r="B15" s="90"/>
      <c r="C15" s="14" t="str">
        <f>[31]MIR!$C$22</f>
        <v>Porcentaje de Revisiones</v>
      </c>
      <c r="D15" s="15" t="str">
        <f>[31]MIR!$G$22</f>
        <v>Porcentaje de Revisiones= (No. De Revisiones Realizadas / No. Revisiones Programadas) * 100. PRE=(NRR/NRP)*100</v>
      </c>
      <c r="E15" s="4" t="s">
        <v>37</v>
      </c>
      <c r="F15" s="4" t="s">
        <v>80</v>
      </c>
      <c r="G15" s="22">
        <v>1000</v>
      </c>
      <c r="H15" s="23">
        <v>1000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73" zoomScaleNormal="100" zoomScaleSheetLayoutView="100" zoomScalePageLayoutView="73" workbookViewId="0">
      <selection activeCell="A12" sqref="A12:A15"/>
    </sheetView>
  </sheetViews>
  <sheetFormatPr baseColWidth="10" defaultRowHeight="15" x14ac:dyDescent="0.25"/>
  <cols>
    <col min="1" max="1" width="20.42578125" customWidth="1"/>
    <col min="2" max="2" width="20.7109375" customWidth="1"/>
    <col min="3" max="3" width="17.7109375" customWidth="1"/>
    <col min="4" max="4" width="16.85546875" customWidth="1"/>
    <col min="5" max="5" width="15.28515625" customWidth="1"/>
    <col min="6" max="6" width="14.28515625" customWidth="1"/>
    <col min="7" max="7" width="15.5703125" customWidth="1"/>
    <col min="8" max="8" width="12.5703125" customWidth="1"/>
    <col min="9" max="9" width="11.5703125" customWidth="1"/>
    <col min="10" max="10" width="15.28515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0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3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25.5" customHeight="1" x14ac:dyDescent="0.25">
      <c r="A4" s="99" t="s">
        <v>40</v>
      </c>
      <c r="B4" s="99"/>
      <c r="C4" s="112" t="s">
        <v>125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8.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4784557.7699999996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05.75" customHeight="1" x14ac:dyDescent="0.25">
      <c r="A12" s="85" t="s">
        <v>108</v>
      </c>
      <c r="B12" s="130" t="str">
        <f>'[1]DIRECCION GRAL ADMON Y FIN'!$H$8</f>
        <v>E Prestación de Servicios Públicos</v>
      </c>
      <c r="C12" s="3" t="str">
        <f>'[32]MIR '!$C$18</f>
        <v>superior flujo de agua potable</v>
      </c>
      <c r="D12" s="4" t="str">
        <f>'[32]MIR '!$G$18</f>
        <v>Numero de informes programadas  / Numero de informes realizadas *100   (NIP/NIR)*100 = 100%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94.5" customHeight="1" x14ac:dyDescent="0.25">
      <c r="A13" s="86"/>
      <c r="B13" s="89"/>
      <c r="C13" s="9" t="str">
        <f>'[32]MIR '!$C$19</f>
        <v>Vital liquido para la población en general</v>
      </c>
      <c r="D13" s="5" t="str">
        <f>'[32]MIR '!$G$19</f>
        <v>Numero de informes programadas  / Numero de informes realizadas *100   (NIP/NIR)*100 = 100%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10.25" customHeight="1" x14ac:dyDescent="0.25">
      <c r="A14" s="86"/>
      <c r="B14" s="89"/>
      <c r="C14" s="9" t="str">
        <f>'[32]MIR '!$C$20</f>
        <v>Inspección del esencial liquido</v>
      </c>
      <c r="D14" s="5" t="str">
        <f>'[32]MIR '!$G$20</f>
        <v>Numero de informes programadas  / Numero de informes realizadas *100   (NIP/NIR)*100 = 100%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5.5" customHeight="1" thickBot="1" x14ac:dyDescent="0.3">
      <c r="A15" s="87"/>
      <c r="B15" s="90"/>
      <c r="C15" s="14" t="str">
        <f>'[32]MIR '!$C$22</f>
        <v>Aproximar la red de conductos para satisfacer a la población</v>
      </c>
      <c r="D15" s="15" t="str">
        <f>'[32]MIR '!$G$22</f>
        <v>Numero de informes programadas  / Numero de informes realizadas *100   (NIP/NIR)*100 = 100%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4" zoomScale="73" zoomScaleNormal="100" zoomScaleSheetLayoutView="100" zoomScalePageLayoutView="73" workbookViewId="0">
      <selection activeCell="C4" sqref="C4:I4"/>
    </sheetView>
  </sheetViews>
  <sheetFormatPr baseColWidth="10" defaultRowHeight="15" x14ac:dyDescent="0.25"/>
  <cols>
    <col min="1" max="1" width="20" customWidth="1"/>
    <col min="2" max="2" width="22.140625" customWidth="1"/>
    <col min="3" max="3" width="18.140625" customWidth="1"/>
    <col min="4" max="4" width="15.85546875" customWidth="1"/>
    <col min="5" max="5" width="15.140625" customWidth="1"/>
    <col min="6" max="6" width="14.7109375" customWidth="1"/>
    <col min="7" max="7" width="15.140625" customWidth="1"/>
    <col min="8" max="8" width="13.5703125" customWidth="1"/>
    <col min="9" max="9" width="11.5703125" customWidth="1"/>
    <col min="10" max="10" width="14.71093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9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24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6.25" customHeight="1" x14ac:dyDescent="0.25"/>
    <row r="6" spans="1:13" ht="17.25" customHeight="1" x14ac:dyDescent="0.25">
      <c r="A6" s="97" t="s">
        <v>28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ht="16.5" x14ac:dyDescent="0.3">
      <c r="A7" s="99" t="s">
        <v>12</v>
      </c>
      <c r="B7" s="99"/>
      <c r="C7" s="103" t="s">
        <v>107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92.75" customHeight="1" x14ac:dyDescent="0.25">
      <c r="A12" s="85" t="s">
        <v>54</v>
      </c>
      <c r="B12" s="130" t="str">
        <f>'[1]DIRECCION GRAL ADMON Y FIN'!$H$8</f>
        <v>E Prestación de Servicios Públicos</v>
      </c>
      <c r="C12" s="3" t="str">
        <f>[33]MIR!$C$18</f>
        <v>Por medio de la entrega de sus actividades mensuales Y trimestrales lo que realiza cada jefatura</v>
      </c>
      <c r="D12" s="4" t="str">
        <f>[33]MIR!$G$18</f>
        <v>Porcentaje de Actividades que brindan las diferentes jefaturas=( No. De informe de actividades realizadas/No. De informe de actividades finalizadas)*100 PABDJ=(NIAR/NIAF)*100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34.25" customHeight="1" x14ac:dyDescent="0.25">
      <c r="A13" s="86"/>
      <c r="B13" s="89"/>
      <c r="C13" s="9" t="str">
        <f>[33]MIR!$C$19</f>
        <v>buen uso de los recursos económicos como materiales</v>
      </c>
      <c r="D13" s="5" t="str">
        <f>[33]MIR!$G$19</f>
        <v>Porcentaje de uso eficiente de los recursos=(No. De Eficiencia Administrativa/No. De insumos utilizados)*100 PUER=(NEA/NIU)*100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60.5" customHeight="1" x14ac:dyDescent="0.25">
      <c r="A14" s="86"/>
      <c r="B14" s="89"/>
      <c r="C14" s="9" t="str">
        <f>[33]MIR!$C$20</f>
        <v>Realizar las acciones técnicas y administrativas correspondientes.</v>
      </c>
      <c r="D14" s="5" t="str">
        <f>[33]MIR!$G$20</f>
        <v xml:space="preserve">Porcentaje de Mantenimiento del Mobiliario y Equipo de las Áreas=(No. De Mobiliario y Equipo de las Áreas existentes/No. De Mobiliario y Equipo Adquirido)*100 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74" customHeight="1" thickBot="1" x14ac:dyDescent="0.3">
      <c r="A15" s="87"/>
      <c r="B15" s="90"/>
      <c r="C15" s="14" t="str">
        <f>[33]MIR!$C$22</f>
        <v>Incrementar la capacidad laboral del personal de cada área</v>
      </c>
      <c r="D15" s="15" t="str">
        <f>[33]MIR!$G$22</f>
        <v>Porcentaje de Personal Operativo por cada Área=(No. De Actividades Programadas en cada Jefatura/No. De personal Capacitado por Área Operativa)*100 PPOCA=(NAPCJ/NPCAO)*100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6:M6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68" zoomScaleNormal="100" zoomScaleSheetLayoutView="100" zoomScalePageLayoutView="68" workbookViewId="0">
      <selection activeCell="B12" sqref="B12:B15"/>
    </sheetView>
  </sheetViews>
  <sheetFormatPr baseColWidth="10" defaultRowHeight="15" x14ac:dyDescent="0.25"/>
  <cols>
    <col min="1" max="1" width="21.85546875" customWidth="1"/>
    <col min="2" max="2" width="23.7109375" customWidth="1"/>
    <col min="3" max="3" width="15.85546875" customWidth="1"/>
    <col min="4" max="4" width="16.28515625" customWidth="1"/>
    <col min="5" max="5" width="17.28515625" customWidth="1"/>
    <col min="6" max="6" width="15.140625" customWidth="1"/>
    <col min="7" max="7" width="14.7109375" customWidth="1"/>
    <col min="8" max="8" width="12.425781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7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8.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1692508.89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1.25" customHeight="1" x14ac:dyDescent="0.25">
      <c r="A12" s="85" t="s">
        <v>53</v>
      </c>
      <c r="B12" s="130" t="str">
        <f>'[1]DIRECCION GRAL ADMON Y FIN'!$H$8</f>
        <v>E Prestación de Servicios Públicos</v>
      </c>
      <c r="C12" s="3" t="str">
        <f>[34]MIR!$C$18</f>
        <v>porcentaje de apoyo</v>
      </c>
      <c r="D12" s="4" t="str">
        <f>[34]MIR!$G$18</f>
        <v>No. De empresas programadas/Nodo empresas apoyadas . 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74.25" customHeight="1" x14ac:dyDescent="0.25">
      <c r="A13" s="86"/>
      <c r="B13" s="89"/>
      <c r="C13" s="9" t="str">
        <f>[34]MIR!$C$19</f>
        <v>Porcentaje de convenios</v>
      </c>
      <c r="D13" s="5" t="str">
        <f>[34]MIR!$G$19</f>
        <v xml:space="preserve">No. De convenios    programadas/No. De convenios realizados Realizadas*100 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4.75" customHeight="1" x14ac:dyDescent="0.25">
      <c r="A14" s="86"/>
      <c r="B14" s="89"/>
      <c r="C14" s="9" t="str">
        <f>[34]MIR!$C$20</f>
        <v xml:space="preserve">Porcentaje de talleres </v>
      </c>
      <c r="D14" s="5" t="str">
        <f>[34]MIR!$G$20</f>
        <v xml:space="preserve">No. De convenios    programadas/No. De convenios realizados Realizadas*100 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1.5" customHeight="1" thickBot="1" x14ac:dyDescent="0.3">
      <c r="A15" s="87"/>
      <c r="B15" s="90"/>
      <c r="C15" s="14" t="str">
        <f>[34]MIR!$C$22</f>
        <v xml:space="preserve">Porcentaje de promoción </v>
      </c>
      <c r="D15" s="15" t="str">
        <f>$D$14</f>
        <v xml:space="preserve">No. De convenios    programadas/No. De convenios realizados Realizadas*100 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73" zoomScaleNormal="100" zoomScaleSheetLayoutView="100" zoomScalePageLayoutView="73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1.140625" customWidth="1"/>
    <col min="3" max="3" width="18" customWidth="1"/>
    <col min="4" max="4" width="15.42578125" customWidth="1"/>
    <col min="5" max="5" width="14.42578125" customWidth="1"/>
    <col min="6" max="6" width="14.85546875" customWidth="1"/>
    <col min="7" max="7" width="15.42578125" customWidth="1"/>
    <col min="8" max="8" width="12.85546875" customWidth="1"/>
    <col min="9" max="9" width="11.5703125" customWidth="1"/>
    <col min="10" max="10" width="15.425781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0.7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1208795.3500000001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38.75" customHeight="1" x14ac:dyDescent="0.25">
      <c r="A12" s="85" t="s">
        <v>51</v>
      </c>
      <c r="B12" s="130" t="str">
        <f>'[1]DIRECCION GRAL ADMON Y FIN'!$H$8</f>
        <v>E Prestación de Servicios Públicos</v>
      </c>
      <c r="C12" s="3" t="str">
        <f>[35]MIR!$C$18</f>
        <v xml:space="preserve">Porcentaje de campañas </v>
      </c>
      <c r="D12" s="4" t="str">
        <f>[35]MIR!$G$18</f>
        <v>Número de campañas = Número de campañas programadas / Número de campañas realizadas +100   NC=NCP/NCR*100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32" customHeight="1" x14ac:dyDescent="0.25">
      <c r="A13" s="86"/>
      <c r="B13" s="89"/>
      <c r="C13" s="9" t="str">
        <f>[35]MIR!$C$19</f>
        <v>Porcentaje de monitores</v>
      </c>
      <c r="D13" s="5" t="str">
        <f>[35]MIR!$G$19</f>
        <v>Número de Monitoreos = Número de monitoreos programados / Número de monitoreos realizados +100   NM=NMP/NMR*100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36.5" customHeight="1" x14ac:dyDescent="0.25">
      <c r="A14" s="86"/>
      <c r="B14" s="89"/>
      <c r="C14" s="9" t="str">
        <f>[35]MIR!$B$20</f>
        <v>Programa de concientización para evitar la utilización de plásticos de un solo uso a tiendas de abarrotes y departamentales.</v>
      </c>
      <c r="D14" s="5" t="str">
        <f>[35]MIR!$G$20</f>
        <v>Número de campañas = Número de campañas programadas / Número de campañas realizadas +100   NC=NCP/NCR*100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33.5" customHeight="1" thickBot="1" x14ac:dyDescent="0.3">
      <c r="A15" s="87"/>
      <c r="B15" s="90"/>
      <c r="C15" s="14" t="str">
        <f>[35]MIR!$C$21</f>
        <v>Porcentaje de encuestas</v>
      </c>
      <c r="D15" s="15" t="str">
        <f>[35]MIR!$G$21</f>
        <v>Número de evaluación = Número de evaluación programados / Número de evaluaciones realizados +100   NE=NEP/NER*100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73" zoomScaleNormal="100" zoomScaleSheetLayoutView="100" zoomScalePageLayoutView="73" workbookViewId="0">
      <selection activeCell="C4" sqref="C4:I4"/>
    </sheetView>
  </sheetViews>
  <sheetFormatPr baseColWidth="10" defaultRowHeight="15" x14ac:dyDescent="0.25"/>
  <cols>
    <col min="1" max="1" width="20" customWidth="1"/>
    <col min="2" max="2" width="19.85546875" customWidth="1"/>
    <col min="3" max="3" width="18.28515625" customWidth="1"/>
    <col min="4" max="4" width="17.140625" customWidth="1"/>
    <col min="5" max="5" width="15.140625" customWidth="1"/>
    <col min="6" max="6" width="15.5703125" customWidth="1"/>
    <col min="7" max="7" width="14.85546875" customWidth="1"/>
    <col min="8" max="8" width="12.5703125" customWidth="1"/>
    <col min="9" max="9" width="13.140625" customWidth="1"/>
    <col min="10" max="10" width="14.425781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41.2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6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9.5" customHeight="1" x14ac:dyDescent="0.25"/>
    <row r="7" spans="1:13" ht="16.5" x14ac:dyDescent="0.3">
      <c r="A7" s="99" t="s">
        <v>12</v>
      </c>
      <c r="B7" s="99"/>
      <c r="C7" s="103">
        <v>100148031.06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31.25" customHeight="1" x14ac:dyDescent="0.25">
      <c r="A12" s="85" t="s">
        <v>52</v>
      </c>
      <c r="B12" s="130" t="str">
        <f>'[1]DIRECCION GRAL ADMON Y FIN'!$H$8</f>
        <v>E Prestación de Servicios Públicos</v>
      </c>
      <c r="C12" s="3" t="str">
        <f>'[36]MIR '!$C$21</f>
        <v>Viviendas que no disponen de agua entubada de la red pública</v>
      </c>
      <c r="D12" s="4" t="str">
        <f>'[36]MIR '!$G$21</f>
        <v>Porcentaje de Avance Programático = (No. De proyectos Terminados/ No. De Proyectos Programados) * 100.   PAP=(NPT/NPP) * 100</v>
      </c>
      <c r="E12" s="4" t="s">
        <v>37</v>
      </c>
      <c r="F12" s="4" t="s">
        <v>80</v>
      </c>
      <c r="G12" s="22">
        <v>2</v>
      </c>
      <c r="H12" s="23">
        <v>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30.5" customHeight="1" x14ac:dyDescent="0.25">
      <c r="A13" s="86"/>
      <c r="B13" s="89"/>
      <c r="C13" s="9" t="str">
        <f>'[36]MIR '!$C$22</f>
        <v>Viviendas que no disponen de agua entubada de la red pública</v>
      </c>
      <c r="D13" s="5" t="str">
        <f>'[36]MIR '!$G$22</f>
        <v>Porcentaje de Avance Programático = (No. De proyectos Terminados/ No. De Proyectos Programados) * 100.   PAP=(NPT/NPP) * 100</v>
      </c>
      <c r="E13" s="4" t="s">
        <v>37</v>
      </c>
      <c r="F13" s="4" t="s">
        <v>80</v>
      </c>
      <c r="G13" s="22">
        <v>2</v>
      </c>
      <c r="H13" s="23">
        <v>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25.25" customHeight="1" x14ac:dyDescent="0.25">
      <c r="A14" s="86"/>
      <c r="B14" s="89"/>
      <c r="C14" s="9" t="str">
        <f>'[36]MIR '!$C$24</f>
        <v>Viviendas que no disponen con drenaje y alcantarillado</v>
      </c>
      <c r="D14" s="5" t="str">
        <f>'[36]MIR '!$G$24</f>
        <v>Porcentaje de Avance Programático = (No. De proyectos Terminados/ No. De Proyectos Programados) * 100.   PAP=(NPT/NPP) * 100</v>
      </c>
      <c r="E14" s="4" t="s">
        <v>37</v>
      </c>
      <c r="F14" s="4" t="s">
        <v>80</v>
      </c>
      <c r="G14" s="22">
        <v>2</v>
      </c>
      <c r="H14" s="23">
        <v>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28.25" customHeight="1" thickBot="1" x14ac:dyDescent="0.3">
      <c r="A15" s="87"/>
      <c r="B15" s="90"/>
      <c r="C15" s="14" t="str">
        <f>'[36]MIR '!$C$25</f>
        <v>Viviendas que no disponen con drenaje y alcantarillado</v>
      </c>
      <c r="D15" s="15" t="str">
        <f>'[36]MIR '!$G$25</f>
        <v>Porcentaje de Avance Programático = (No. De proyectos Terminados/ No. De Proyectos Programados) * 100.   PAP=(NPT/NPP) * 100</v>
      </c>
      <c r="E15" s="4" t="s">
        <v>37</v>
      </c>
      <c r="F15" s="4" t="s">
        <v>80</v>
      </c>
      <c r="G15" s="22">
        <v>2</v>
      </c>
      <c r="H15" s="23">
        <v>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68" zoomScaleNormal="100" zoomScaleSheetLayoutView="100" zoomScalePageLayoutView="68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4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1176562.6499999999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64.25" customHeight="1" x14ac:dyDescent="0.25">
      <c r="A12" s="86" t="s">
        <v>88</v>
      </c>
      <c r="B12" s="122" t="str">
        <f>'[1]Dirección de Reglamentos'!$H$8</f>
        <v>E Prestación de Servicios Públicos.</v>
      </c>
      <c r="C12" s="3" t="str">
        <f>[4]MIR!$C$18</f>
        <v>participacion de los diferentes niveles educativos</v>
      </c>
      <c r="D12" s="4" t="str">
        <f>[4]MIR!$G$18</f>
        <v>Porcentaje de Eventos Cívicos, Culturales, Artísticos y Deportivos = No. De Eventos Realizados / No. De Eventos Programados * 100. PECA=(NER/NEP)*100</v>
      </c>
      <c r="E12" s="4" t="s">
        <v>37</v>
      </c>
      <c r="F12" s="4" t="s">
        <v>80</v>
      </c>
      <c r="G12" s="22">
        <v>5</v>
      </c>
      <c r="H12" s="23">
        <v>5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83" customHeight="1" x14ac:dyDescent="0.25">
      <c r="A13" s="86"/>
      <c r="B13" s="89"/>
      <c r="C13" s="9" t="str">
        <f>[4]MIR!$C$19</f>
        <v>benefico social donde 6221 parvulos fueron beneficiados</v>
      </c>
      <c r="D13" s="5" t="str">
        <f>[4]MIR!$G$19</f>
        <v>Porcentaje de Visitas de Intercambio= No. De Visitas Realizadas / No. De Visitas Programadas * 100. PVI=(NVR/NVP)*100</v>
      </c>
      <c r="E13" s="4" t="s">
        <v>37</v>
      </c>
      <c r="F13" s="4" t="s">
        <v>80</v>
      </c>
      <c r="G13" s="22">
        <v>5</v>
      </c>
      <c r="H13" s="23">
        <v>5</v>
      </c>
      <c r="I13" s="24">
        <f t="shared" ref="I13:I14" si="0">H13/G13*100</f>
        <v>100</v>
      </c>
      <c r="J13" s="24" t="s">
        <v>38</v>
      </c>
      <c r="K13" s="11"/>
      <c r="L13" s="12"/>
      <c r="M13" s="13" t="s">
        <v>35</v>
      </c>
    </row>
    <row r="14" spans="1:13" ht="159.75" customHeight="1" x14ac:dyDescent="0.25">
      <c r="A14" s="86"/>
      <c r="B14" s="89"/>
      <c r="C14" s="9" t="str">
        <f>[4]MIR!$C$20</f>
        <v>dando respuesta ala demanda educativa don 40 escuelas fueron beneficiadas</v>
      </c>
      <c r="D14" s="5" t="str">
        <f>[4]MIR!$G$20</f>
        <v>Porcentaje de Cursos de Regularización, Emprendimiento y Cultura = No. De Cursos Realizados / No. Cursos Programados * 100.PCREC (NCR/NCP) * 100</v>
      </c>
      <c r="E14" s="4" t="s">
        <v>37</v>
      </c>
      <c r="F14" s="4" t="s">
        <v>80</v>
      </c>
      <c r="G14" s="22">
        <v>365</v>
      </c>
      <c r="H14" s="23">
        <v>365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7.75" customHeight="1" thickBot="1" x14ac:dyDescent="0.3">
      <c r="A15" s="86"/>
      <c r="B15" s="89"/>
      <c r="C15" s="14"/>
      <c r="D15" s="15"/>
      <c r="E15" s="4"/>
      <c r="F15" s="4"/>
      <c r="G15" s="22"/>
      <c r="H15" s="23"/>
      <c r="I15" s="24"/>
      <c r="J15" s="24"/>
      <c r="K15" s="19"/>
      <c r="L15" s="20"/>
      <c r="M15" s="21"/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71" zoomScaleNormal="100" zoomScaleSheetLayoutView="100" zoomScalePageLayoutView="71" workbookViewId="0">
      <selection activeCell="G14" sqref="G14"/>
    </sheetView>
  </sheetViews>
  <sheetFormatPr baseColWidth="10" defaultRowHeight="15" x14ac:dyDescent="0.25"/>
  <cols>
    <col min="1" max="1" width="20.140625" customWidth="1"/>
    <col min="2" max="2" width="22.7109375" customWidth="1"/>
    <col min="3" max="3" width="17.7109375" customWidth="1"/>
    <col min="4" max="4" width="15.85546875" customWidth="1"/>
    <col min="5" max="5" width="12.5703125" customWidth="1"/>
    <col min="6" max="6" width="14.28515625" customWidth="1"/>
    <col min="7" max="7" width="15.5703125" customWidth="1"/>
    <col min="8" max="8" width="14.28515625" customWidth="1"/>
    <col min="9" max="9" width="13" customWidth="1"/>
    <col min="10" max="10" width="15.71093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1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7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11174682.050000001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90.75" customHeight="1" x14ac:dyDescent="0.25">
      <c r="A12" s="85" t="s">
        <v>50</v>
      </c>
      <c r="B12" s="130" t="str">
        <f>'[1]DIRECCION GRAL ADMON Y FIN'!$H$8</f>
        <v>E Prestación de Servicios Públicos</v>
      </c>
      <c r="C12" s="3" t="str">
        <f>[37]MIR!$C$18</f>
        <v xml:space="preserve">uso correcto de medios electronicos </v>
      </c>
      <c r="D12" s="4" t="str">
        <f>[37]MIR!$G$18</f>
        <v>Total de medios electronicos en inventario / total de medios electronicos fisicos x 100</v>
      </c>
      <c r="E12" s="4" t="s">
        <v>37</v>
      </c>
      <c r="F12" s="4" t="s">
        <v>80</v>
      </c>
      <c r="G12" s="22">
        <v>2</v>
      </c>
      <c r="H12" s="23">
        <v>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87" customHeight="1" x14ac:dyDescent="0.25">
      <c r="A13" s="86"/>
      <c r="B13" s="89"/>
      <c r="C13" s="9" t="str">
        <f>[37]MIR!$C$19</f>
        <v xml:space="preserve">Uso adecuado de los muebles </v>
      </c>
      <c r="D13" s="5" t="str">
        <f>[37]MIR!$G$19</f>
        <v>Total de muebles en buen estado / total de muebles inservibles x 100</v>
      </c>
      <c r="E13" s="4" t="s">
        <v>37</v>
      </c>
      <c r="F13" s="4" t="s">
        <v>80</v>
      </c>
      <c r="G13" s="22">
        <v>2</v>
      </c>
      <c r="H13" s="23">
        <v>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4.75" customHeight="1" x14ac:dyDescent="0.25">
      <c r="A14" s="86"/>
      <c r="B14" s="89"/>
      <c r="C14" s="9" t="str">
        <f>[37]MIR!$C$20</f>
        <v xml:space="preserve">Bajas de bienes </v>
      </c>
      <c r="D14" s="5" t="str">
        <f>[37]MIR!$G$20</f>
        <v>Total de muebles en buen estado / total de muebles bajas x 100</v>
      </c>
      <c r="E14" s="4" t="s">
        <v>37</v>
      </c>
      <c r="F14" s="4" t="s">
        <v>80</v>
      </c>
      <c r="G14" s="22">
        <v>2</v>
      </c>
      <c r="H14" s="23">
        <v>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79.5" customHeight="1" thickBot="1" x14ac:dyDescent="0.3">
      <c r="A15" s="87"/>
      <c r="B15" s="90"/>
      <c r="C15" s="14" t="str">
        <f>[37]MIR!$C$22</f>
        <v xml:space="preserve">Vehiculos en buen estado </v>
      </c>
      <c r="D15" s="15" t="str">
        <f>[37]MIR!$G$22</f>
        <v>Total de vehiculos en buen estado / total vehiculos en mal estado x 100</v>
      </c>
      <c r="E15" s="4" t="s">
        <v>37</v>
      </c>
      <c r="F15" s="4" t="s">
        <v>80</v>
      </c>
      <c r="G15" s="22">
        <v>2</v>
      </c>
      <c r="H15" s="23">
        <v>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3" zoomScale="75" zoomScaleNormal="100" zoomScaleSheetLayoutView="100" zoomScalePageLayoutView="75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4" customWidth="1"/>
    <col min="3" max="3" width="18.140625" customWidth="1"/>
    <col min="4" max="4" width="15.28515625" customWidth="1"/>
    <col min="5" max="5" width="14.7109375" customWidth="1"/>
    <col min="6" max="6" width="13.5703125" customWidth="1"/>
    <col min="7" max="7" width="15.42578125" customWidth="1"/>
    <col min="8" max="8" width="12.42578125" customWidth="1"/>
    <col min="9" max="9" width="11.5703125" customWidth="1"/>
    <col min="10" max="10" width="13.85546875" customWidth="1"/>
    <col min="13" max="13" width="11.2851562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0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8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4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4.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23.25" customHeight="1" x14ac:dyDescent="0.3">
      <c r="A7" s="99" t="s">
        <v>12</v>
      </c>
      <c r="B7" s="99"/>
      <c r="C7" s="103">
        <v>1196764.06</v>
      </c>
      <c r="D7" s="103"/>
      <c r="E7" s="103"/>
      <c r="I7" s="101" t="s">
        <v>13</v>
      </c>
      <c r="J7" s="101"/>
      <c r="K7" s="104" t="s">
        <v>79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22.25" customHeight="1" x14ac:dyDescent="0.25">
      <c r="A12" s="85" t="s">
        <v>49</v>
      </c>
      <c r="B12" s="130" t="str">
        <f>'[1]DIRECCION GRAL ADMON Y FIN'!$H$8</f>
        <v>E Prestación de Servicios Públicos</v>
      </c>
      <c r="C12" s="3" t="str">
        <f>[38]MIR!$C$18</f>
        <v>Porcentaje de avance en la implementación
de estrategias recaudatorias</v>
      </c>
      <c r="D12" s="4" t="str">
        <f>[38]MIR!$G$18</f>
        <v>Porcentaje de Convenios =( No. Proyectos no programados / No. De Proyectos Programados) * 100 PC=(NPT/NPP)*100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28.25" customHeight="1" x14ac:dyDescent="0.25">
      <c r="A13" s="86"/>
      <c r="B13" s="89"/>
      <c r="C13" s="9" t="str">
        <f>[38]MIR!$C$19</f>
        <v>Porcentaje de avance en la implementación
de estrategias recaudatorias</v>
      </c>
      <c r="D13" s="5" t="str">
        <f>[38]MIR!$G$19</f>
        <v>Porcentaje de Estrategias Recaudadas  =( No. Estrategia Recaudadas/ No. Estrategia no Recaudadas) * 100 PBD=(NER/ENR)*100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30.5" customHeight="1" x14ac:dyDescent="0.25">
      <c r="A14" s="86"/>
      <c r="B14" s="89"/>
      <c r="C14" s="9" t="str">
        <f>[38]MIR!$C$20</f>
        <v>Porcentaje de actualización del Sistema Catastral</v>
      </c>
      <c r="D14" s="5" t="str">
        <f>[38]MIR!$G$20</f>
        <v>Porcentaje Vinculación Información =( No. Información de otras áreas / No. Información por parte de Catastro) * 100 PVI=(NIA/NPC)*100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1.75" customHeight="1" thickBot="1" x14ac:dyDescent="0.3">
      <c r="A15" s="87"/>
      <c r="B15" s="90"/>
      <c r="C15" s="14" t="str">
        <f>[38]MIR!$C$22</f>
        <v>Porcentaje de actualización de información
catastral archivada en expedientes</v>
      </c>
      <c r="D15" s="15" t="str">
        <f>[38]MIR!$G$22</f>
        <v>Porcentaje de Evaluación =( No. Resultados Archivados  / No. De Total del Padrón) * 100 PEV=(NRA/NTP)*100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L4:M4"/>
    <mergeCell ref="A4:B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topLeftCell="A11" zoomScale="64" zoomScaleNormal="100" zoomScaleSheetLayoutView="100" zoomScalePageLayoutView="64" workbookViewId="0">
      <selection activeCell="C4" sqref="C4:I4"/>
    </sheetView>
  </sheetViews>
  <sheetFormatPr baseColWidth="10" defaultRowHeight="15" x14ac:dyDescent="0.25"/>
  <cols>
    <col min="1" max="1" width="20.140625" customWidth="1"/>
    <col min="2" max="2" width="21" customWidth="1"/>
    <col min="3" max="3" width="16.28515625" customWidth="1"/>
    <col min="4" max="4" width="17.85546875" customWidth="1"/>
    <col min="5" max="5" width="14" customWidth="1"/>
    <col min="6" max="6" width="14.85546875" customWidth="1"/>
    <col min="7" max="7" width="15.5703125" customWidth="1"/>
    <col min="8" max="8" width="13.28515625" customWidth="1"/>
    <col min="9" max="9" width="12.7109375" customWidth="1"/>
    <col min="10" max="10" width="13.85546875" customWidth="1"/>
    <col min="13" max="13" width="12.570312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7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36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0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1539940.48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14" customHeight="1" x14ac:dyDescent="0.25">
      <c r="A12" s="85" t="s">
        <v>48</v>
      </c>
      <c r="B12" s="130" t="str">
        <f>'[1]DIRECCION GRAL ADMON Y FIN'!$H$8</f>
        <v>E Prestación de Servicios Públicos</v>
      </c>
      <c r="C12" s="3" t="str">
        <f>[39]MIR!$C$18</f>
        <v>Porcentaje de integración</v>
      </c>
      <c r="D12" s="4" t="str">
        <f>[39]MIR!$G$18</f>
        <v>Porcentaje de Recepción = (Información Entregada/Información Solicitada)*100. PR=(IE/IS)*100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[39]MIR!$C$19</f>
        <v>Estados Financieros Integrados</v>
      </c>
      <c r="D13" s="5" t="str">
        <f>[39]MIR!$G$19</f>
        <v xml:space="preserve">Porcentaje de Expedientes Integrados = (Información Entregada/Información Solicitada)*100. PEI=(IE/IS)*100. 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4" si="0">H13/G13*100</f>
        <v>100</v>
      </c>
      <c r="J13" s="24" t="s">
        <v>38</v>
      </c>
      <c r="K13" s="11"/>
      <c r="L13" s="12"/>
      <c r="M13" s="13" t="s">
        <v>35</v>
      </c>
    </row>
    <row r="14" spans="1:13" ht="117" customHeight="1" x14ac:dyDescent="0.25">
      <c r="A14" s="86"/>
      <c r="B14" s="89"/>
      <c r="C14" s="9" t="str">
        <f>[39]MIR!$C$21</f>
        <v>Porcentaje de eventos</v>
      </c>
      <c r="D14" s="5" t="str">
        <f>[39]MIR!$G$21</f>
        <v>Porcentaje de eventos=(Eventos realizados/Eventos Programados)*100. PE=(ER/EP)*100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</sheetData>
  <mergeCells count="23">
    <mergeCell ref="A1:M2"/>
    <mergeCell ref="G10:I10"/>
    <mergeCell ref="J10:J11"/>
    <mergeCell ref="K10:M10"/>
    <mergeCell ref="A12:A14"/>
    <mergeCell ref="B12:B14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B1" zoomScale="73" zoomScaleNormal="100" zoomScaleSheetLayoutView="100" zoomScalePageLayoutView="73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1" customWidth="1"/>
    <col min="3" max="3" width="17.140625" customWidth="1"/>
    <col min="4" max="4" width="16.42578125" customWidth="1"/>
    <col min="5" max="5" width="14.7109375" customWidth="1"/>
    <col min="6" max="6" width="15.140625" customWidth="1"/>
    <col min="7" max="7" width="15.28515625" customWidth="1"/>
    <col min="8" max="8" width="12.85546875" customWidth="1"/>
    <col min="9" max="9" width="11.5703125" customWidth="1"/>
    <col min="10" max="10" width="15.71093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3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3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8"/>
      <c r="K3" s="1"/>
      <c r="L3" s="1"/>
      <c r="M3" s="1"/>
    </row>
    <row r="4" spans="1:13" ht="21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4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974053.35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9"/>
      <c r="B8" s="49"/>
      <c r="C8" s="29"/>
      <c r="D8" s="29"/>
      <c r="E8" s="29"/>
      <c r="H8" s="48"/>
      <c r="I8" s="48"/>
      <c r="J8" s="48"/>
      <c r="K8" s="50"/>
      <c r="L8" s="50"/>
      <c r="M8" s="50"/>
    </row>
    <row r="9" spans="1:13" ht="1.5" customHeight="1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28.25" customHeight="1" x14ac:dyDescent="0.25">
      <c r="A12" s="85" t="s">
        <v>47</v>
      </c>
      <c r="B12" s="130" t="str">
        <f>'[1]DIRECCION GRAL ADMON Y FIN'!$H$8</f>
        <v>E Prestación de Servicios Públicos</v>
      </c>
      <c r="C12" s="3" t="str">
        <f>[40]MIR!$C$18</f>
        <v>Numero de Capacitaciones por área.</v>
      </c>
      <c r="D12" s="4" t="str">
        <f>[40]MIR!$G$18</f>
        <v>Porcentaje de  Capacitaciones Realizadas=(No. De Capacitaciones Realizadas/No. De Capacitaciones programadas)*100. PCR=(NCR/NCp)*100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20.75" customHeight="1" x14ac:dyDescent="0.25">
      <c r="A13" s="86"/>
      <c r="B13" s="89"/>
      <c r="C13" s="9" t="str">
        <f>[40]MIR!$C$19</f>
        <v>Numero de contrataciones</v>
      </c>
      <c r="D13" s="5" t="str">
        <f>[40]MIR!$G$19</f>
        <v>Porcentaje de Contrataciones=(No. De contrataciones autorizadas/No. De Reuniones Elaboradas)*100. PR=(NRP/NRE)*100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4" si="0">H13/G13*100</f>
        <v>100</v>
      </c>
      <c r="J13" s="24" t="s">
        <v>38</v>
      </c>
      <c r="K13" s="11"/>
      <c r="L13" s="12"/>
      <c r="M13" s="13" t="s">
        <v>35</v>
      </c>
    </row>
    <row r="14" spans="1:13" ht="96.75" customHeight="1" x14ac:dyDescent="0.25">
      <c r="A14" s="86"/>
      <c r="B14" s="89"/>
      <c r="C14" s="9" t="str">
        <f>[40]MIR!$C$20</f>
        <v>No. De Reuniones con los Directivos o Jefes inmediatos</v>
      </c>
      <c r="D14" s="5" t="str">
        <f>[40]MIR!$G$20</f>
        <v>Porcentaje de Reuniones= (Reuniones Realizadas/Reuniones Programadas)*100. PR=(RR/RP)*100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3.25" customHeight="1" thickBot="1" x14ac:dyDescent="0.3">
      <c r="A15" s="87"/>
      <c r="B15" s="90"/>
      <c r="C15" s="14" t="str">
        <f>[40]MIR!$C$22</f>
        <v xml:space="preserve">Numero de procesos de Selección de personal. </v>
      </c>
      <c r="D15" s="15" t="str">
        <f>[40]MIR!$G$22</f>
        <v>Porcentaje de Actividades de Selección=(Incorporación de Personal/Total de Personas Incorporadas)*100. PAS=(IP/TPI)*100</v>
      </c>
      <c r="E15" s="4" t="s">
        <v>37</v>
      </c>
      <c r="F15" s="4" t="s">
        <v>80</v>
      </c>
      <c r="G15" s="22">
        <v>4</v>
      </c>
      <c r="H15" s="23">
        <v>4</v>
      </c>
      <c r="I15" s="24">
        <v>50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  <mergeCell ref="A4:B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69" zoomScaleNormal="100" zoomScaleSheetLayoutView="100" zoomScalePageLayoutView="69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1.7109375" customWidth="1"/>
    <col min="3" max="3" width="20.140625" customWidth="1"/>
    <col min="4" max="4" width="17.85546875" customWidth="1"/>
    <col min="5" max="5" width="14" customWidth="1"/>
    <col min="6" max="6" width="13.5703125" customWidth="1"/>
    <col min="7" max="7" width="13.85546875" customWidth="1"/>
    <col min="8" max="8" width="12.57031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6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4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6"/>
      <c r="K3" s="1"/>
      <c r="L3" s="1"/>
      <c r="M3" s="1"/>
    </row>
    <row r="4" spans="1:13" ht="22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1766373.2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14" customHeight="1" x14ac:dyDescent="0.25">
      <c r="A12" s="85" t="s">
        <v>46</v>
      </c>
      <c r="B12" s="130" t="str">
        <f>'[1]DIRECCION GRAL ADMON Y FIN'!$H$8</f>
        <v>E Prestación de Servicios Públicos</v>
      </c>
      <c r="C12" s="3" t="str">
        <f>[40]MIR!$C$18</f>
        <v>Numero de Capacitaciones por área.</v>
      </c>
      <c r="D12" s="4" t="str">
        <f>[40]MIR!$G$18</f>
        <v>Porcentaje de  Capacitaciones Realizadas=(No. De Capacitaciones Realizadas/No. De Capacitaciones programadas)*100. PCR=(NCR/NCp)*100</v>
      </c>
      <c r="E12" s="4" t="s">
        <v>37</v>
      </c>
      <c r="F12" s="4" t="s">
        <v>80</v>
      </c>
      <c r="G12" s="22">
        <v>54</v>
      </c>
      <c r="H12" s="23">
        <v>54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[40]MIR!$C$19</f>
        <v>Numero de contrataciones</v>
      </c>
      <c r="D13" s="5" t="str">
        <f>[40]MIR!$G$19</f>
        <v>Porcentaje de Contrataciones=(No. De contrataciones autorizadas/No. De Reuniones Elaboradas)*100. PR=(NRP/NRE)*100</v>
      </c>
      <c r="E13" s="4" t="s">
        <v>37</v>
      </c>
      <c r="F13" s="4" t="s">
        <v>80</v>
      </c>
      <c r="G13" s="22">
        <v>45</v>
      </c>
      <c r="H13" s="23">
        <v>45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96" customHeight="1" x14ac:dyDescent="0.25">
      <c r="A14" s="86"/>
      <c r="B14" s="89"/>
      <c r="C14" s="9" t="str">
        <f>[40]MIR!$C$20</f>
        <v>No. De Reuniones con los Directivos o Jefes inmediatos</v>
      </c>
      <c r="D14" s="5" t="str">
        <f>[40]MIR!$G$20</f>
        <v>Porcentaje de Reuniones= (Reuniones Realizadas/Reuniones Programadas)*100. PR=(RR/RP)*100</v>
      </c>
      <c r="E14" s="4" t="s">
        <v>37</v>
      </c>
      <c r="F14" s="4" t="s">
        <v>80</v>
      </c>
      <c r="G14" s="22">
        <v>29</v>
      </c>
      <c r="H14" s="23">
        <v>29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02.75" customHeight="1" thickBot="1" x14ac:dyDescent="0.3">
      <c r="A15" s="87"/>
      <c r="B15" s="90"/>
      <c r="C15" s="14" t="str">
        <f>[40]MIR!$C$22</f>
        <v xml:space="preserve">Numero de procesos de Selección de personal. </v>
      </c>
      <c r="D15" s="15" t="str">
        <f>[40]MIR!$G$22</f>
        <v>Porcentaje de Actividades de Selección=(Incorporación de Personal/Total de Personas Incorporadas)*100. PAS=(IP/TPI)*100</v>
      </c>
      <c r="E15" s="4" t="s">
        <v>37</v>
      </c>
      <c r="F15" s="4" t="s">
        <v>80</v>
      </c>
      <c r="G15" s="22">
        <v>90</v>
      </c>
      <c r="H15" s="23">
        <v>90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L4:M4"/>
    <mergeCell ref="A4:B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="69" zoomScaleNormal="100" zoomScaleSheetLayoutView="100" zoomScalePageLayoutView="69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customWidth="1"/>
    <col min="4" max="4" width="17.85546875" customWidth="1"/>
    <col min="5" max="5" width="17.28515625" customWidth="1"/>
    <col min="6" max="6" width="12.28515625" customWidth="1"/>
    <col min="7" max="7" width="13.8554687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51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6"/>
      <c r="K3" s="1"/>
      <c r="L3" s="1"/>
      <c r="M3" s="1"/>
    </row>
    <row r="4" spans="1:13" ht="33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31740767.649999999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96" customHeight="1" x14ac:dyDescent="0.25">
      <c r="A12" s="85" t="s">
        <v>45</v>
      </c>
      <c r="B12" s="130" t="str">
        <f>'[1]DIRECCION GRAL ADMON Y FIN'!$H$8</f>
        <v>E Prestación de Servicios Públicos</v>
      </c>
      <c r="C12" s="3" t="str">
        <f>'[41]MIR '!$C$18</f>
        <v xml:space="preserve">Capacitación y asesoría en la elaboración y seguimiento mensual y anual de los Programas Operativos Anuales de las distintas Áreas Municipales. </v>
      </c>
      <c r="D12" s="4" t="str">
        <f>'[41]MIR '!$G$18</f>
        <v>Porcentaje de Capacitación = (No. De Áreas Capacitadas / No. Total de Áreas) * 100                               PC= (NAC/NTA) * 100</v>
      </c>
      <c r="E12" s="4" t="s">
        <v>37</v>
      </c>
      <c r="F12" s="4" t="s">
        <v>36</v>
      </c>
      <c r="G12" s="22">
        <v>12</v>
      </c>
      <c r="H12" s="23">
        <v>6</v>
      </c>
      <c r="I12" s="24">
        <f>H12/G12*100</f>
        <v>50</v>
      </c>
      <c r="J12" s="24" t="s">
        <v>38</v>
      </c>
      <c r="K12" s="25"/>
      <c r="L12" s="26"/>
      <c r="M12" s="27" t="s">
        <v>35</v>
      </c>
    </row>
    <row r="13" spans="1:13" ht="96" customHeight="1" x14ac:dyDescent="0.25">
      <c r="A13" s="86"/>
      <c r="B13" s="89"/>
      <c r="C13" s="9" t="str">
        <f>'[41]MIR '!$C$19</f>
        <v>Elaboración del Programa Operativo Anual del Municipio.</v>
      </c>
      <c r="D13" s="5" t="str">
        <f>'[41]MIR '!$G$19</f>
        <v>Porcentaje de POA =( No. De POA Elaborados / No. Total de POA Programados) * 100      PPOA=(NPOAE/NTPOAP) * 100</v>
      </c>
      <c r="E13" s="4" t="s">
        <v>37</v>
      </c>
      <c r="F13" s="4" t="s">
        <v>36</v>
      </c>
      <c r="G13" s="22">
        <v>12</v>
      </c>
      <c r="H13" s="23">
        <v>6</v>
      </c>
      <c r="I13" s="24">
        <f t="shared" ref="I13:I15" si="0">H13/G13*100</f>
        <v>50</v>
      </c>
      <c r="J13" s="24" t="s">
        <v>38</v>
      </c>
      <c r="K13" s="11"/>
      <c r="L13" s="12"/>
      <c r="M13" s="13" t="s">
        <v>35</v>
      </c>
    </row>
    <row r="14" spans="1:13" ht="108" customHeight="1" x14ac:dyDescent="0.25">
      <c r="A14" s="86"/>
      <c r="B14" s="89"/>
      <c r="C14" s="9" t="str">
        <f>'[41]MIR '!$C$20</f>
        <v>Asesoría en el establecimiento de objetivos, metas, líneas de acción e indicadores de las diversas Áreas Municipales.</v>
      </c>
      <c r="D14" s="5" t="str">
        <f>'[41]MIR '!$G$20</f>
        <v>Porcentaje de Asesorías = (No. De Áreas que Recibieron Acompañamiento / No. Total de Áreas) * 100                                  PA= (NARA/NTA) * 100</v>
      </c>
      <c r="E14" s="4" t="s">
        <v>37</v>
      </c>
      <c r="F14" s="4" t="s">
        <v>36</v>
      </c>
      <c r="G14" s="22">
        <v>12</v>
      </c>
      <c r="H14" s="23">
        <v>6</v>
      </c>
      <c r="I14" s="24">
        <f t="shared" si="0"/>
        <v>50</v>
      </c>
      <c r="J14" s="24" t="s">
        <v>38</v>
      </c>
      <c r="K14" s="11"/>
      <c r="L14" s="12"/>
      <c r="M14" s="13" t="s">
        <v>35</v>
      </c>
    </row>
    <row r="15" spans="1:13" ht="92.25" customHeight="1" thickBot="1" x14ac:dyDescent="0.3">
      <c r="A15" s="87"/>
      <c r="B15" s="90"/>
      <c r="C15" s="14" t="str">
        <f>'[41]MIR '!$C$22</f>
        <v>Revisión y Seguimiento del Presupuesto Basado en Resultados de las diversas Áreas Municipales.</v>
      </c>
      <c r="D15" s="15" t="str">
        <f>'[41]MIR '!$G$22</f>
        <v>Porcentaje de PbR = (No. De PbR Elaborados / No. Total de PbR Programados) * 100      PPOA=(NPbRE/NTPbRP) * 100</v>
      </c>
      <c r="E15" s="4" t="s">
        <v>37</v>
      </c>
      <c r="F15" s="4" t="s">
        <v>36</v>
      </c>
      <c r="G15" s="22">
        <v>12</v>
      </c>
      <c r="H15" s="23">
        <v>6</v>
      </c>
      <c r="I15" s="24">
        <f t="shared" si="0"/>
        <v>50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2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1" width="19.85546875" customWidth="1"/>
    <col min="2" max="2" width="20.7109375" customWidth="1"/>
    <col min="3" max="3" width="17.85546875" customWidth="1"/>
    <col min="4" max="4" width="15.5703125" customWidth="1"/>
    <col min="5" max="5" width="15.85546875" customWidth="1"/>
    <col min="6" max="6" width="14.28515625" customWidth="1"/>
    <col min="7" max="7" width="15.7109375" customWidth="1"/>
    <col min="8" max="8" width="13.5703125" customWidth="1"/>
    <col min="9" max="9" width="12.28515625" customWidth="1"/>
    <col min="10" max="10" width="15.140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77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6"/>
      <c r="K3" s="1"/>
      <c r="L3" s="1"/>
      <c r="M3" s="1"/>
    </row>
    <row r="4" spans="1:13" ht="34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7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1935398.13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5" customHeight="1" x14ac:dyDescent="0.25">
      <c r="A12" s="132" t="s">
        <v>44</v>
      </c>
      <c r="B12" s="133" t="str">
        <f>'10.-SINDICATURA'!$B$12</f>
        <v>E Prestación de Servicios Públicos</v>
      </c>
      <c r="C12" s="63" t="str">
        <f>'[42]MIR '!$C$18</f>
        <v>Porcentaje de calidad y apoyo.</v>
      </c>
      <c r="D12" s="64" t="str">
        <f>'[42]MIR '!$G$18</f>
        <v>No. De solicitudes programadas/No. De solicitudes realizadas+101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85.5" customHeight="1" x14ac:dyDescent="0.25">
      <c r="A13" s="86"/>
      <c r="B13" s="89"/>
      <c r="C13" s="9" t="str">
        <f>'[42]MIR '!$C$19</f>
        <v>Porcentaje de apoyo e información.</v>
      </c>
      <c r="D13" s="5" t="str">
        <f>'[42]MIR '!$G$19</f>
        <v>No. De solicitudes programadas/No. De solicitudes realizadas+102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75.75" customHeight="1" x14ac:dyDescent="0.25">
      <c r="A14" s="86"/>
      <c r="B14" s="89"/>
      <c r="C14" s="9" t="str">
        <f>'[42]MIR '!$C$20</f>
        <v>Porcentaje de organización.</v>
      </c>
      <c r="D14" s="5" t="str">
        <f>'[42]MIR '!$G$20</f>
        <v>No. De solicitudes programadas/No. De solicitudes realizadas+103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2.25" customHeight="1" x14ac:dyDescent="0.25">
      <c r="A15" s="86"/>
      <c r="B15" s="89"/>
      <c r="C15" s="62" t="str">
        <f>'[42]MIR '!$C$22</f>
        <v>Porcentaje de calidad y apoyo.</v>
      </c>
      <c r="D15" s="10" t="str">
        <f>'[42]MIR '!$G$22</f>
        <v>No. De solicitudes programadas/No. De solicitudes realizadas+104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75" zoomScaleNormal="100" zoomScaleSheetLayoutView="100" zoomScalePageLayoutView="75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2.5703125" customWidth="1"/>
    <col min="3" max="3" width="18.5703125" customWidth="1"/>
    <col min="4" max="4" width="17.85546875" customWidth="1"/>
    <col min="5" max="5" width="13.7109375" customWidth="1"/>
    <col min="6" max="6" width="14" customWidth="1"/>
    <col min="7" max="7" width="14.42578125" customWidth="1"/>
    <col min="8" max="8" width="12.8554687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83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6"/>
      <c r="K3" s="1"/>
      <c r="L3" s="1"/>
      <c r="M3" s="1"/>
    </row>
    <row r="4" spans="1:13" ht="36" customHeight="1" x14ac:dyDescent="0.25">
      <c r="A4" s="99" t="s">
        <v>40</v>
      </c>
      <c r="B4" s="99"/>
      <c r="C4" s="112" t="s">
        <v>120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9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759346.27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6.25" customHeight="1" x14ac:dyDescent="0.25">
      <c r="A12" s="132" t="s">
        <v>43</v>
      </c>
      <c r="B12" s="133" t="str">
        <f>'[1]CONTROL INTERNO'!$H$8</f>
        <v>O Apoyo a la función pública y al mejoramiento de la gestión.</v>
      </c>
      <c r="C12" s="63" t="str">
        <f>[43]MIR!$C$18</f>
        <v>Porcentaje de cesiones de cabildo.</v>
      </c>
      <c r="D12" s="64" t="str">
        <f>'[44]MIR '!$G$18</f>
        <v>No. De demandas recepcionadas/No. De demandas resueltas*101</v>
      </c>
      <c r="E12" s="64" t="s">
        <v>37</v>
      </c>
      <c r="F12" s="64" t="s">
        <v>80</v>
      </c>
      <c r="G12" s="65">
        <v>5</v>
      </c>
      <c r="H12" s="66">
        <v>5</v>
      </c>
      <c r="I12" s="67">
        <f>H12/G12*100</f>
        <v>100</v>
      </c>
      <c r="J12" s="67" t="s">
        <v>38</v>
      </c>
      <c r="K12" s="68"/>
      <c r="L12" s="73"/>
      <c r="M12" s="27" t="s">
        <v>35</v>
      </c>
    </row>
    <row r="13" spans="1:13" ht="102.75" customHeight="1" x14ac:dyDescent="0.25">
      <c r="A13" s="86"/>
      <c r="B13" s="89"/>
      <c r="C13" s="9" t="str">
        <f>'[44]MIR '!$C$19</f>
        <v>Porcentaje de cumplimiento de metas</v>
      </c>
      <c r="D13" s="5" t="str">
        <f>[43]MIR!$C$19</f>
        <v>Porcentaje de capacitación.</v>
      </c>
      <c r="E13" s="4" t="s">
        <v>37</v>
      </c>
      <c r="F13" s="4" t="s">
        <v>36</v>
      </c>
      <c r="G13" s="22">
        <v>10</v>
      </c>
      <c r="H13" s="23">
        <v>10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63" customHeight="1" x14ac:dyDescent="0.25">
      <c r="A14" s="86"/>
      <c r="B14" s="89"/>
      <c r="C14" s="9" t="str">
        <f>'[44]MIR '!$C$20</f>
        <v>Porcentaje de recursos</v>
      </c>
      <c r="D14" s="5" t="str">
        <f>[43]MIR!$C$20</f>
        <v>Porcentaje de coordinación de información.</v>
      </c>
      <c r="E14" s="4" t="s">
        <v>37</v>
      </c>
      <c r="F14" s="4" t="s">
        <v>36</v>
      </c>
      <c r="G14" s="22">
        <v>5</v>
      </c>
      <c r="H14" s="23">
        <v>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60" customHeight="1" x14ac:dyDescent="0.25">
      <c r="A15" s="86"/>
      <c r="B15" s="89"/>
      <c r="C15" s="62" t="str">
        <f>'[44]MIR '!$C$22</f>
        <v>Porcentaje de capacitación</v>
      </c>
      <c r="D15" s="10" t="str">
        <f>[43]MIR!$C$22</f>
        <v>Porcentaje de talleres en las áreas.</v>
      </c>
      <c r="E15" s="4" t="s">
        <v>37</v>
      </c>
      <c r="F15" s="4" t="s">
        <v>36</v>
      </c>
      <c r="G15" s="22">
        <v>5</v>
      </c>
      <c r="H15" s="23">
        <v>5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A4:B4"/>
    <mergeCell ref="L4:M4"/>
    <mergeCell ref="A5:M5"/>
    <mergeCell ref="A7:B7"/>
    <mergeCell ref="C7:E7"/>
    <mergeCell ref="I7:J7"/>
    <mergeCell ref="K7:M7"/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6" zoomScale="64" zoomScaleNormal="100" zoomScaleSheetLayoutView="100" zoomScalePageLayoutView="64" workbookViewId="0">
      <selection activeCell="C4" sqref="C4:I4"/>
    </sheetView>
  </sheetViews>
  <sheetFormatPr baseColWidth="10" defaultRowHeight="15" x14ac:dyDescent="0.25"/>
  <cols>
    <col min="1" max="1" width="20" customWidth="1"/>
    <col min="2" max="2" width="20.5703125" customWidth="1"/>
    <col min="3" max="3" width="15.7109375" customWidth="1"/>
    <col min="4" max="4" width="15.5703125" customWidth="1"/>
    <col min="5" max="5" width="15.42578125" customWidth="1"/>
    <col min="6" max="6" width="13.28515625" customWidth="1"/>
    <col min="7" max="7" width="16.140625" customWidth="1"/>
    <col min="8" max="8" width="14" customWidth="1"/>
    <col min="9" max="9" width="13.28515625" customWidth="1"/>
    <col min="10" max="10" width="13.85546875" customWidth="1"/>
    <col min="12" max="12" width="14.140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14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2.25" customHeight="1" x14ac:dyDescent="0.3">
      <c r="A3" s="99" t="s">
        <v>41</v>
      </c>
      <c r="B3" s="99"/>
      <c r="C3" s="135" t="s">
        <v>39</v>
      </c>
      <c r="D3" s="135"/>
      <c r="E3" s="135"/>
      <c r="F3" s="135"/>
      <c r="G3" s="135"/>
      <c r="H3" s="135"/>
      <c r="I3" s="135"/>
      <c r="J3" s="46"/>
      <c r="K3" s="1"/>
      <c r="L3" s="1"/>
      <c r="M3" s="1"/>
    </row>
    <row r="4" spans="1:13" ht="33.75" customHeight="1" x14ac:dyDescent="0.25">
      <c r="A4" s="99" t="s">
        <v>40</v>
      </c>
      <c r="B4" s="99"/>
      <c r="C4" s="136" t="s">
        <v>119</v>
      </c>
      <c r="D4" s="136"/>
      <c r="E4" s="136"/>
      <c r="F4" s="136"/>
      <c r="G4" s="136"/>
      <c r="H4" s="136"/>
      <c r="I4" s="136"/>
      <c r="L4" s="113" t="s">
        <v>27</v>
      </c>
      <c r="M4" s="113"/>
    </row>
    <row r="5" spans="1:13" ht="33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2605707.9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68.25" customHeight="1" thickBot="1" x14ac:dyDescent="0.3">
      <c r="A12" s="132" t="s">
        <v>42</v>
      </c>
      <c r="B12" s="133" t="str">
        <f>[1]PRESIDENCIA!$H$8</f>
        <v>E Prestación de Servicios Públicos</v>
      </c>
      <c r="C12" s="63" t="str">
        <f>'[44]MIR '!$C$18</f>
        <v>Porcentaje de coordinación y seguimiento</v>
      </c>
      <c r="D12" s="64" t="str">
        <f>'[44]MIR '!$G$18</f>
        <v>No. De demandas recepcionadas/No. De demandas resueltas*101</v>
      </c>
      <c r="E12" s="64" t="s">
        <v>37</v>
      </c>
      <c r="F12" s="64" t="s">
        <v>80</v>
      </c>
      <c r="G12" s="65">
        <v>5</v>
      </c>
      <c r="H12" s="66">
        <v>5</v>
      </c>
      <c r="I12" s="67">
        <f>H12/G12*100</f>
        <v>100</v>
      </c>
      <c r="J12" s="67" t="s">
        <v>38</v>
      </c>
      <c r="K12" s="68"/>
      <c r="L12" s="73"/>
      <c r="M12" s="27" t="s">
        <v>35</v>
      </c>
    </row>
    <row r="13" spans="1:13" ht="102.75" customHeight="1" thickBot="1" x14ac:dyDescent="0.3">
      <c r="A13" s="86"/>
      <c r="B13" s="89"/>
      <c r="C13" s="9" t="str">
        <f>'[44]MIR '!$C$19</f>
        <v>Porcentaje de cumplimiento de metas</v>
      </c>
      <c r="D13" s="5" t="str">
        <f>'[44]MIR '!$G$19</f>
        <v>No.de metas, obejtivos y lineas de acción programadas/No. De metas, objetivos y lineas de acción realizados*100</v>
      </c>
      <c r="E13" s="4" t="s">
        <v>37</v>
      </c>
      <c r="F13" s="64" t="s">
        <v>80</v>
      </c>
      <c r="G13" s="22">
        <v>10</v>
      </c>
      <c r="H13" s="23">
        <v>10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63" customHeight="1" thickBot="1" x14ac:dyDescent="0.3">
      <c r="A14" s="86"/>
      <c r="B14" s="89"/>
      <c r="C14" s="9" t="str">
        <f>'[44]MIR '!$C$20</f>
        <v>Porcentaje de recursos</v>
      </c>
      <c r="D14" s="5" t="str">
        <f>'[44]MIR '!$G$20</f>
        <v>No. De solicituedes programadas/No. De solicitudes realizadas*100</v>
      </c>
      <c r="E14" s="4" t="s">
        <v>37</v>
      </c>
      <c r="F14" s="64" t="s">
        <v>80</v>
      </c>
      <c r="G14" s="22">
        <v>5</v>
      </c>
      <c r="H14" s="23">
        <v>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79.5" customHeight="1" x14ac:dyDescent="0.25">
      <c r="A15" s="86"/>
      <c r="B15" s="89"/>
      <c r="C15" s="62" t="str">
        <f>'[44]MIR '!$C$22</f>
        <v>Porcentaje de capacitación</v>
      </c>
      <c r="D15" s="10" t="str">
        <f>'[44]MIR '!$G$22</f>
        <v>No. De personal programado para capacitación/No. De personall capacitado*100</v>
      </c>
      <c r="E15" s="4" t="s">
        <v>37</v>
      </c>
      <c r="F15" s="64" t="s">
        <v>80</v>
      </c>
      <c r="G15" s="22">
        <v>5</v>
      </c>
      <c r="H15" s="23">
        <v>5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A4:B4"/>
    <mergeCell ref="L4:M4"/>
    <mergeCell ref="A5:M5"/>
    <mergeCell ref="A7:B7"/>
    <mergeCell ref="C7:E7"/>
    <mergeCell ref="I7:J7"/>
    <mergeCell ref="K7:M7"/>
    <mergeCell ref="A1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3:B3"/>
    <mergeCell ref="C3:I3"/>
    <mergeCell ref="C4:I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="73" zoomScaleNormal="100" zoomScaleSheetLayoutView="100" zoomScalePageLayoutView="73" workbookViewId="0">
      <selection activeCell="I13" sqref="I13"/>
    </sheetView>
  </sheetViews>
  <sheetFormatPr baseColWidth="10" defaultRowHeight="15" x14ac:dyDescent="0.25"/>
  <cols>
    <col min="1" max="1" width="21.85546875" customWidth="1"/>
    <col min="2" max="2" width="23.7109375" customWidth="1"/>
    <col min="3" max="3" width="20.140625" customWidth="1"/>
    <col min="4" max="4" width="17.85546875" customWidth="1"/>
    <col min="5" max="5" width="14.42578125" customWidth="1"/>
    <col min="6" max="6" width="14.140625" customWidth="1"/>
    <col min="7" max="7" width="15" customWidth="1"/>
    <col min="8" max="8" width="13" customWidth="1"/>
    <col min="9" max="9" width="11.5703125" customWidth="1"/>
    <col min="10" max="10" width="14.71093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13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6" customHeight="1" x14ac:dyDescent="0.3">
      <c r="A3" s="99" t="s">
        <v>41</v>
      </c>
      <c r="B3" s="99"/>
      <c r="C3" s="145" t="s">
        <v>39</v>
      </c>
      <c r="D3" s="145"/>
      <c r="E3" s="145"/>
      <c r="F3" s="145"/>
      <c r="G3" s="145"/>
      <c r="H3" s="145"/>
      <c r="I3" s="145"/>
      <c r="J3" s="46"/>
      <c r="K3" s="1"/>
      <c r="L3" s="1"/>
      <c r="M3" s="1"/>
    </row>
    <row r="4" spans="1:13" ht="33.75" customHeight="1" x14ac:dyDescent="0.25">
      <c r="A4" s="99" t="s">
        <v>40</v>
      </c>
      <c r="B4" s="99"/>
      <c r="C4" s="136" t="s">
        <v>119</v>
      </c>
      <c r="D4" s="136"/>
      <c r="E4" s="136"/>
      <c r="F4" s="136"/>
      <c r="G4" s="136"/>
      <c r="H4" s="136"/>
      <c r="I4" s="136"/>
      <c r="L4" s="113" t="s">
        <v>27</v>
      </c>
      <c r="M4" s="113"/>
    </row>
    <row r="5" spans="1:13" ht="35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8.75" customHeight="1" x14ac:dyDescent="0.25"/>
    <row r="7" spans="1:13" ht="16.5" x14ac:dyDescent="0.3">
      <c r="A7" s="99" t="s">
        <v>12</v>
      </c>
      <c r="B7" s="99"/>
      <c r="C7" s="103">
        <v>853966.32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5.25" customHeight="1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4" t="s">
        <v>25</v>
      </c>
      <c r="C10" s="137" t="s">
        <v>0</v>
      </c>
      <c r="D10" s="115" t="s">
        <v>1</v>
      </c>
      <c r="E10" s="115" t="s">
        <v>11</v>
      </c>
      <c r="F10" s="143" t="s">
        <v>3</v>
      </c>
      <c r="G10" s="137" t="s">
        <v>2</v>
      </c>
      <c r="H10" s="137"/>
      <c r="I10" s="137"/>
      <c r="J10" s="138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40"/>
      <c r="C11" s="141"/>
      <c r="D11" s="142"/>
      <c r="E11" s="142"/>
      <c r="F11" s="144"/>
      <c r="G11" s="69" t="s">
        <v>5</v>
      </c>
      <c r="H11" s="70" t="s">
        <v>6</v>
      </c>
      <c r="I11" s="70" t="s">
        <v>7</v>
      </c>
      <c r="J11" s="139"/>
      <c r="K11" s="71" t="s">
        <v>8</v>
      </c>
      <c r="L11" s="72" t="s">
        <v>9</v>
      </c>
      <c r="M11" s="72" t="s">
        <v>10</v>
      </c>
    </row>
    <row r="12" spans="1:13" ht="72" customHeight="1" x14ac:dyDescent="0.25">
      <c r="A12" s="132" t="s">
        <v>73</v>
      </c>
      <c r="B12" s="133" t="str">
        <f>[45]PRESIDENCIA!$H$8</f>
        <v>E Prestación de Servicios Públicos</v>
      </c>
      <c r="C12" s="63" t="str">
        <f>[46]MIR!$B$18</f>
        <v xml:space="preserve">Mayor asesoria por parte de las instacias Federales y Estatales </v>
      </c>
      <c r="D12" s="64" t="str">
        <f>[46]MIR!$G$18</f>
        <v>No. De peticiones solicitadas/No. De peticiones atendidas*100 (NPS/NPA*100)</v>
      </c>
      <c r="E12" s="64" t="s">
        <v>37</v>
      </c>
      <c r="F12" s="64" t="s">
        <v>80</v>
      </c>
      <c r="G12" s="65">
        <v>12</v>
      </c>
      <c r="H12" s="66">
        <v>12</v>
      </c>
      <c r="I12" s="67">
        <f>H12/G12*100</f>
        <v>100</v>
      </c>
      <c r="J12" s="67" t="s">
        <v>38</v>
      </c>
      <c r="K12" s="68"/>
      <c r="L12" s="26"/>
      <c r="M12" s="27" t="s">
        <v>35</v>
      </c>
    </row>
    <row r="13" spans="1:13" ht="96.7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75.75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86.25" customHeight="1" x14ac:dyDescent="0.25">
      <c r="A15" s="86"/>
      <c r="B15" s="89"/>
      <c r="C15" s="62" t="str">
        <f>[46]MIR!$B$22</f>
        <v xml:space="preserve">cumplimiento de las metas y objetivos establecidos dentro del plan municipal. </v>
      </c>
      <c r="D15" s="10" t="str">
        <f>[46]MIR!$G$22</f>
        <v>No. De recursos humanos programados/ No. De recursos humanos realizados+100 (NRHP/NRHR*100)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L4:M4"/>
    <mergeCell ref="A4:B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view="pageLayout" topLeftCell="A13" zoomScale="68" zoomScaleNormal="100" zoomScaleSheetLayoutView="100" zoomScalePageLayoutView="68" workbookViewId="0">
      <selection activeCell="A12" sqref="A12:A15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28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166662.39999999999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07.25" customHeight="1" x14ac:dyDescent="0.25">
      <c r="A12" s="86" t="s">
        <v>89</v>
      </c>
      <c r="B12" s="122" t="str">
        <f>'[1]Dirección de Reglamentos'!$H$8</f>
        <v>E Prestación de Servicios Públicos.</v>
      </c>
      <c r="C12" s="3" t="str">
        <f>[5]MIR!$B$18</f>
        <v>INFORMACION DE PROGRAMAS SOCIALES</v>
      </c>
      <c r="D12" s="4" t="str">
        <f>[5]MIR!$G$18</f>
        <v>(Número de personas informadas sobre programas sociales / Total de población objetivo) * 100</v>
      </c>
      <c r="E12" s="4" t="s">
        <v>37</v>
      </c>
      <c r="F12" s="4" t="s">
        <v>80</v>
      </c>
      <c r="G12" s="22">
        <v>60</v>
      </c>
      <c r="H12" s="23">
        <v>60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94.5" customHeight="1" x14ac:dyDescent="0.25">
      <c r="A13" s="86"/>
      <c r="B13" s="89"/>
      <c r="C13" s="9" t="str">
        <f>[5]MIR!$B$19</f>
        <v>EXISTEN LUGARES DE APOYO PARA MEJORAR EL FUNCIONAMIENTO DE LA SALUD MENTAL</v>
      </c>
      <c r="D13" s="5" t="str">
        <f>[5]MIR!$G$19</f>
        <v>(Número de espacios de apoyo psicológico operando / Total de espacios planificados) * 100</v>
      </c>
      <c r="E13" s="4" t="s">
        <v>37</v>
      </c>
      <c r="F13" s="4" t="s">
        <v>80</v>
      </c>
      <c r="G13" s="22">
        <v>3</v>
      </c>
      <c r="H13" s="23">
        <v>3</v>
      </c>
      <c r="I13" s="24">
        <f t="shared" ref="I13:I14" si="0">H13/G13*100</f>
        <v>100</v>
      </c>
      <c r="J13" s="24" t="s">
        <v>38</v>
      </c>
      <c r="K13" s="11"/>
      <c r="L13" s="12"/>
      <c r="M13" s="13" t="s">
        <v>35</v>
      </c>
    </row>
    <row r="14" spans="1:13" ht="113.25" customHeight="1" x14ac:dyDescent="0.25">
      <c r="A14" s="86"/>
      <c r="B14" s="89"/>
      <c r="C14" s="9" t="str">
        <f>[5]MIR!$B$20</f>
        <v>SUFICIENTES ACTIVIDADES QUE PROMUEVAN LOS VALORES Y LA SANA CONVIVENCIA</v>
      </c>
      <c r="D14" s="5" t="str">
        <f>[5]MIR!$G$20</f>
        <v>(Número de actividades realizadas que promueven valores y convivencia / Total de actividades planificadas) * 100</v>
      </c>
      <c r="E14" s="4" t="s">
        <v>37</v>
      </c>
      <c r="F14" s="4" t="s">
        <v>80</v>
      </c>
      <c r="G14" s="22">
        <v>6</v>
      </c>
      <c r="H14" s="23">
        <v>6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7.75" hidden="1" customHeight="1" thickBot="1" x14ac:dyDescent="0.3">
      <c r="A15" s="87"/>
      <c r="B15" s="90"/>
      <c r="C15" s="14"/>
      <c r="D15" s="15"/>
      <c r="E15" s="4"/>
      <c r="F15" s="4"/>
      <c r="G15" s="22"/>
      <c r="H15" s="23"/>
      <c r="I15" s="24"/>
      <c r="J15" s="24"/>
      <c r="K15" s="19"/>
      <c r="L15" s="20"/>
      <c r="M15" s="21"/>
    </row>
    <row r="32" ht="26.25" customHeight="1" x14ac:dyDescent="0.25"/>
    <row r="34" ht="3.75" customHeight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4" zoomScale="71" zoomScaleNormal="100" zoomScaleSheetLayoutView="100" zoomScalePageLayoutView="71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3.85546875" customWidth="1"/>
    <col min="3" max="3" width="20.140625" customWidth="1"/>
    <col min="4" max="4" width="17.85546875" customWidth="1"/>
    <col min="5" max="5" width="13.85546875" customWidth="1"/>
    <col min="6" max="6" width="14.140625" customWidth="1"/>
    <col min="7" max="7" width="13.85546875" customWidth="1"/>
    <col min="9" max="9" width="11.5703125" customWidth="1"/>
    <col min="10" max="10" width="15.14062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14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6"/>
      <c r="K3" s="1"/>
      <c r="L3" s="1"/>
      <c r="M3" s="1"/>
    </row>
    <row r="4" spans="1:13" ht="28.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6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1134291.21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2.75" customHeight="1" x14ac:dyDescent="0.25">
      <c r="A12" s="132" t="s">
        <v>106</v>
      </c>
      <c r="B12" s="133" t="str">
        <f>[45]PRESIDENCIA!$H$8</f>
        <v>E Prestación de Servicios Públicos</v>
      </c>
      <c r="C12" s="63" t="str">
        <f>[46]MIR!$B$18</f>
        <v xml:space="preserve">Mayor asesoria por parte de las instacias Federales y Estatales </v>
      </c>
      <c r="D12" s="64" t="str">
        <f>[46]MIR!$G$18</f>
        <v>No. De peticiones solicitadas/No. De peticiones atendidas*100 (NPS/NPA*100)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69.75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2.25" customHeight="1" x14ac:dyDescent="0.25">
      <c r="A15" s="86"/>
      <c r="B15" s="89"/>
      <c r="C15" s="62" t="str">
        <f>[46]MIR!$B$22</f>
        <v xml:space="preserve">cumplimiento de las metas y objetivos establecidos dentro del plan municipal. </v>
      </c>
      <c r="D15" s="10" t="str">
        <f>[46]MIR!$G$22</f>
        <v>No. De recursos humanos programados/ No. De recursos humanos realizados+100 (NRHP/NRHR*100)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L4:M4"/>
    <mergeCell ref="A4:B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2" zoomScale="69" zoomScaleNormal="100" zoomScaleSheetLayoutView="100" zoomScalePageLayoutView="69" workbookViewId="0">
      <selection activeCell="C4" sqref="C4:I4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customWidth="1"/>
    <col min="4" max="4" width="17.85546875" customWidth="1"/>
    <col min="5" max="5" width="17.28515625" customWidth="1"/>
    <col min="6" max="6" width="12.28515625" customWidth="1"/>
    <col min="7" max="7" width="13.85546875" customWidth="1"/>
    <col min="8" max="8" width="12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10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5.5" customHeight="1" x14ac:dyDescent="0.3">
      <c r="A3" s="99" t="s">
        <v>41</v>
      </c>
      <c r="B3" s="99"/>
      <c r="C3" s="135" t="s">
        <v>39</v>
      </c>
      <c r="D3" s="135"/>
      <c r="E3" s="135"/>
      <c r="F3" s="135"/>
      <c r="G3" s="135"/>
      <c r="H3" s="135"/>
      <c r="I3" s="135"/>
      <c r="J3" s="46"/>
      <c r="K3" s="1"/>
      <c r="L3" s="1"/>
      <c r="M3" s="1"/>
    </row>
    <row r="4" spans="1:13" ht="27.75" customHeight="1" x14ac:dyDescent="0.25">
      <c r="A4" s="99" t="s">
        <v>40</v>
      </c>
      <c r="B4" s="99"/>
      <c r="C4" s="136" t="s">
        <v>120</v>
      </c>
      <c r="D4" s="136"/>
      <c r="E4" s="136"/>
      <c r="F4" s="136"/>
      <c r="G4" s="136"/>
      <c r="H4" s="136"/>
      <c r="I4" s="136"/>
      <c r="L4" s="113" t="s">
        <v>27</v>
      </c>
      <c r="M4" s="113"/>
    </row>
    <row r="5" spans="1:13" ht="27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1230965.9099999999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6.25" customHeight="1" x14ac:dyDescent="0.25">
      <c r="A12" s="85" t="s">
        <v>72</v>
      </c>
      <c r="B12" s="130" t="str">
        <f>[45]PRESIDENCIA!$H$8</f>
        <v>E Prestación de Servicios Públicos</v>
      </c>
      <c r="C12" s="3" t="str">
        <f>[46]MIR!$B$18</f>
        <v xml:space="preserve">Mayor asesoria por parte de las instacias Federales y Estatales </v>
      </c>
      <c r="D12" s="4" t="str">
        <f>[46]MIR!$G$18</f>
        <v>No. De peticiones solicitadas/No. De peticiones atendidas*100 (NPS/NPA*100)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4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2.25" customHeight="1" thickBot="1" x14ac:dyDescent="0.3">
      <c r="A15" s="87"/>
      <c r="B15" s="90"/>
      <c r="C15" s="14" t="str">
        <f>[46]MIR!$B$22</f>
        <v xml:space="preserve">cumplimiento de las metas y objetivos establecidos dentro del plan municipal. </v>
      </c>
      <c r="D15" s="15" t="str">
        <f>[46]MIR!$G$22</f>
        <v>No. De recursos humanos programados/ No. De recursos humanos realizados+100 (NRHP/NRHR*100)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L4:M4"/>
    <mergeCell ref="A4:B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3" zoomScale="66" zoomScaleNormal="100" zoomScaleSheetLayoutView="100" zoomScalePageLayoutView="66" workbookViewId="0">
      <selection activeCell="I12" sqref="I12"/>
    </sheetView>
  </sheetViews>
  <sheetFormatPr baseColWidth="10" defaultRowHeight="15" x14ac:dyDescent="0.25"/>
  <cols>
    <col min="1" max="1" width="20" customWidth="1"/>
    <col min="2" max="2" width="21.5703125" customWidth="1"/>
    <col min="3" max="4" width="17.85546875" customWidth="1"/>
    <col min="5" max="5" width="13" customWidth="1"/>
    <col min="6" max="6" width="14.42578125" customWidth="1"/>
    <col min="7" max="7" width="15" customWidth="1"/>
    <col min="8" max="8" width="12.140625" customWidth="1"/>
    <col min="9" max="9" width="12.5703125" customWidth="1"/>
    <col min="10" max="10" width="11.42578125" customWidth="1"/>
    <col min="13" max="13" width="17.4257812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13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6" customHeight="1" x14ac:dyDescent="0.3">
      <c r="A3" s="99" t="s">
        <v>41</v>
      </c>
      <c r="B3" s="99"/>
      <c r="C3" s="145" t="s">
        <v>39</v>
      </c>
      <c r="D3" s="145"/>
      <c r="E3" s="145"/>
      <c r="F3" s="145"/>
      <c r="G3" s="145"/>
      <c r="H3" s="145"/>
      <c r="I3" s="145"/>
      <c r="J3" s="46"/>
      <c r="K3" s="1"/>
      <c r="L3" s="1"/>
      <c r="M3" s="1"/>
    </row>
    <row r="4" spans="1:13" ht="30.75" customHeight="1" x14ac:dyDescent="0.25">
      <c r="A4" s="99" t="s">
        <v>40</v>
      </c>
      <c r="B4" s="99"/>
      <c r="C4" s="136" t="s">
        <v>119</v>
      </c>
      <c r="D4" s="136"/>
      <c r="E4" s="136"/>
      <c r="F4" s="136"/>
      <c r="G4" s="136"/>
      <c r="H4" s="136"/>
      <c r="I4" s="136"/>
      <c r="L4" s="113" t="s">
        <v>27</v>
      </c>
      <c r="M4" s="113"/>
    </row>
    <row r="5" spans="1:13" ht="38.25" customHeight="1" x14ac:dyDescent="0.25">
      <c r="A5" s="146" t="s">
        <v>28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13" ht="14.25" customHeight="1" x14ac:dyDescent="0.25"/>
    <row r="7" spans="1:13" ht="27.75" customHeight="1" x14ac:dyDescent="0.3">
      <c r="A7" s="99" t="s">
        <v>12</v>
      </c>
      <c r="B7" s="99"/>
      <c r="C7" s="103">
        <v>1072884.76</v>
      </c>
      <c r="D7" s="103"/>
      <c r="E7" s="103"/>
      <c r="I7" s="101" t="s">
        <v>13</v>
      </c>
      <c r="J7" s="101"/>
      <c r="K7" s="104" t="s">
        <v>79</v>
      </c>
      <c r="L7" s="104"/>
      <c r="M7" s="104"/>
    </row>
    <row r="8" spans="1:13" ht="15.7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3" customHeight="1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8.75" customHeight="1" x14ac:dyDescent="0.25">
      <c r="A12" s="132" t="s">
        <v>104</v>
      </c>
      <c r="B12" s="133" t="str">
        <f>[45]PRESIDENCIA!$H$8</f>
        <v>E Prestación de Servicios Públicos</v>
      </c>
      <c r="C12" s="63" t="str">
        <f>[46]MIR!$B$18</f>
        <v xml:space="preserve">Mayor asesoria por parte de las instacias Federales y Estatales </v>
      </c>
      <c r="D12" s="64" t="str">
        <f>[46]MIR!$G$18</f>
        <v>No. De peticiones solicitadas/No. De peticiones atendidas*100 (NPS/NPA*100)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16.2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75.75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2.25" customHeight="1" x14ac:dyDescent="0.25">
      <c r="A15" s="86"/>
      <c r="B15" s="89"/>
      <c r="C15" s="62" t="str">
        <f>[46]MIR!$B$22</f>
        <v xml:space="preserve">cumplimiento de las metas y objetivos establecidos dentro del plan municipal. </v>
      </c>
      <c r="D15" s="10" t="str">
        <f>[46]MIR!$G$22</f>
        <v>No. De recursos humanos programados/ No. De recursos humanos realizados+100 (NRHP/NRHR*100)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3">
    <mergeCell ref="A1:M2"/>
    <mergeCell ref="K9:M9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L4:M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3" zoomScale="71" zoomScaleNormal="100" zoomScaleSheetLayoutView="100" zoomScalePageLayoutView="71" workbookViewId="0">
      <selection activeCell="I12" sqref="I12"/>
    </sheetView>
  </sheetViews>
  <sheetFormatPr baseColWidth="10" defaultRowHeight="15" x14ac:dyDescent="0.25"/>
  <cols>
    <col min="1" max="1" width="21.85546875" customWidth="1"/>
    <col min="2" max="2" width="21.7109375" customWidth="1"/>
    <col min="3" max="3" width="18.140625" customWidth="1"/>
    <col min="4" max="4" width="17.85546875" customWidth="1"/>
    <col min="5" max="5" width="14.28515625" customWidth="1"/>
    <col min="6" max="6" width="15.28515625" customWidth="1"/>
    <col min="7" max="7" width="16.5703125" customWidth="1"/>
    <col min="8" max="8" width="13.5703125" customWidth="1"/>
    <col min="9" max="9" width="12.5703125" customWidth="1"/>
    <col min="10" max="10" width="15.28515625" customWidth="1"/>
    <col min="13" max="13" width="10.7109375" customWidth="1"/>
  </cols>
  <sheetData>
    <row r="1" spans="1:13" ht="18" x14ac:dyDescent="0.25">
      <c r="A1" s="99"/>
      <c r="B1" s="99"/>
      <c r="C1" s="111"/>
      <c r="D1" s="111"/>
      <c r="E1" s="111"/>
      <c r="F1" s="111"/>
      <c r="G1" s="111"/>
      <c r="H1" s="111"/>
      <c r="I1" s="111"/>
      <c r="J1" s="47"/>
      <c r="K1" s="98"/>
      <c r="L1" s="98"/>
      <c r="M1" s="98"/>
    </row>
    <row r="2" spans="1:13" ht="213" customHeigh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39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6"/>
      <c r="K3" s="1"/>
      <c r="L3" s="1"/>
      <c r="M3" s="1"/>
    </row>
    <row r="4" spans="1:13" ht="32.2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K4" s="98" t="s">
        <v>27</v>
      </c>
      <c r="L4" s="98"/>
      <c r="M4" s="98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770709.65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73.5" customHeight="1" x14ac:dyDescent="0.25">
      <c r="A12" s="132" t="s">
        <v>105</v>
      </c>
      <c r="B12" s="133" t="str">
        <f>[45]PRESIDENCIA!$H$8</f>
        <v>E Prestación de Servicios Públicos</v>
      </c>
      <c r="C12" s="3" t="str">
        <f>[46]MIR!$B$18</f>
        <v xml:space="preserve">Mayor asesoria por parte de las instacias Federales y Estatales </v>
      </c>
      <c r="D12" s="4" t="str">
        <f>[46]MIR!$G$18</f>
        <v>No. De peticiones solicitadas/No. De peticiones atendidas*100 (NPS/NPA*100)</v>
      </c>
      <c r="E12" s="4" t="s">
        <v>37</v>
      </c>
      <c r="F12" s="4" t="s">
        <v>80</v>
      </c>
      <c r="G12" s="22">
        <v>12</v>
      </c>
      <c r="H12" s="23">
        <v>12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95.2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80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69.75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80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2.25" customHeight="1" x14ac:dyDescent="0.25">
      <c r="A15" s="86"/>
      <c r="B15" s="89"/>
      <c r="C15" s="62" t="str">
        <f>[46]MIR!$B$22</f>
        <v xml:space="preserve">cumplimiento de las metas y objetivos establecidos dentro del plan municipal. </v>
      </c>
      <c r="D15" s="10" t="str">
        <f>[46]MIR!$G$22</f>
        <v>No. De recursos humanos programados/ No. De recursos humanos realizados+100 (NRHP/NRHR*100)</v>
      </c>
      <c r="E15" s="4" t="s">
        <v>37</v>
      </c>
      <c r="F15" s="4" t="s">
        <v>80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6">
    <mergeCell ref="K9:M9"/>
    <mergeCell ref="A1:B1"/>
    <mergeCell ref="C1:I1"/>
    <mergeCell ref="K1:M1"/>
    <mergeCell ref="A3:B3"/>
    <mergeCell ref="C3:I3"/>
    <mergeCell ref="C4:I4"/>
    <mergeCell ref="A5:M5"/>
    <mergeCell ref="A7:B7"/>
    <mergeCell ref="C7:E7"/>
    <mergeCell ref="I7:J7"/>
    <mergeCell ref="K7:M7"/>
    <mergeCell ref="K4:M4"/>
    <mergeCell ref="A4:B4"/>
    <mergeCell ref="A2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0" zoomScale="66" zoomScaleNormal="100" zoomScaleSheetLayoutView="100" zoomScalePageLayoutView="66" workbookViewId="0">
      <selection activeCell="I12" sqref="I12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customWidth="1"/>
    <col min="4" max="4" width="17.85546875" customWidth="1"/>
    <col min="5" max="5" width="17.28515625" customWidth="1"/>
    <col min="6" max="6" width="12.28515625" customWidth="1"/>
    <col min="7" max="7" width="13.85546875" customWidth="1"/>
    <col min="9" max="9" width="11.5703125" customWidth="1"/>
    <col min="10" max="10" width="13.85546875" customWidth="1"/>
    <col min="13" max="13" width="10.7109375" customWidth="1"/>
  </cols>
  <sheetData>
    <row r="1" spans="1:13" ht="18" x14ac:dyDescent="0.25">
      <c r="A1" s="99"/>
      <c r="B1" s="99"/>
      <c r="C1" s="111"/>
      <c r="D1" s="111"/>
      <c r="E1" s="111"/>
      <c r="F1" s="111"/>
      <c r="G1" s="111"/>
      <c r="H1" s="111"/>
      <c r="I1" s="111"/>
      <c r="J1" s="47"/>
      <c r="K1" s="98"/>
      <c r="L1" s="98"/>
      <c r="M1" s="98"/>
    </row>
    <row r="2" spans="1:13" ht="193.5" customHeigh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4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46"/>
      <c r="K3" s="1"/>
      <c r="L3" s="1"/>
      <c r="M3" s="1"/>
    </row>
    <row r="4" spans="1:13" ht="31.5" customHeight="1" x14ac:dyDescent="0.25">
      <c r="A4" s="99" t="s">
        <v>40</v>
      </c>
      <c r="B4" s="99"/>
      <c r="C4" s="112" t="s">
        <v>118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1293774.1200000001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6.25" customHeight="1" x14ac:dyDescent="0.25">
      <c r="A12" s="85" t="s">
        <v>71</v>
      </c>
      <c r="B12" s="130" t="str">
        <f>[45]PRESIDENCIA!$H$8</f>
        <v>E Prestación de Servicios Públicos</v>
      </c>
      <c r="C12" s="3" t="str">
        <f>[46]MIR!$B$18</f>
        <v xml:space="preserve">Mayor asesoria por parte de las instacias Federales y Estatales </v>
      </c>
      <c r="D12" s="4" t="str">
        <f>[46]MIR!$G$18</f>
        <v>No. De peticiones solicitadas/No. De peticiones atendidas*100 (NPS/NPA*100)</v>
      </c>
      <c r="E12" s="4" t="s">
        <v>37</v>
      </c>
      <c r="F12" s="4" t="s">
        <v>36</v>
      </c>
      <c r="G12" s="22">
        <v>12</v>
      </c>
      <c r="H12" s="23">
        <v>12</v>
      </c>
      <c r="I12" s="24">
        <v>100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36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84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36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2.25" customHeight="1" thickBot="1" x14ac:dyDescent="0.3">
      <c r="A15" s="87"/>
      <c r="B15" s="90"/>
      <c r="C15" s="14" t="str">
        <f>[46]MIR!$B$22</f>
        <v xml:space="preserve">cumplimiento de las metas y objetivos establecidos dentro del plan municipal. </v>
      </c>
      <c r="D15" s="15" t="str">
        <f>[46]MIR!$G$22</f>
        <v>No. De recursos humanos programados/ No. De recursos humanos realizados+100 (NRHP/NRHR*100)</v>
      </c>
      <c r="E15" s="4" t="s">
        <v>37</v>
      </c>
      <c r="F15" s="4" t="s">
        <v>36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6">
    <mergeCell ref="K9:M9"/>
    <mergeCell ref="A1:B1"/>
    <mergeCell ref="C1:I1"/>
    <mergeCell ref="K1:M1"/>
    <mergeCell ref="A3:B3"/>
    <mergeCell ref="C3:I3"/>
    <mergeCell ref="C4:I4"/>
    <mergeCell ref="A5:M5"/>
    <mergeCell ref="A7:B7"/>
    <mergeCell ref="C7:E7"/>
    <mergeCell ref="I7:J7"/>
    <mergeCell ref="K7:M7"/>
    <mergeCell ref="L4:M4"/>
    <mergeCell ref="A4:B4"/>
    <mergeCell ref="A2:M2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2" zoomScale="66" zoomScaleNormal="100" zoomScaleSheetLayoutView="100" zoomScalePageLayoutView="66" workbookViewId="0">
      <selection activeCell="I12" sqref="I12"/>
    </sheetView>
  </sheetViews>
  <sheetFormatPr baseColWidth="10" defaultRowHeight="15" x14ac:dyDescent="0.25"/>
  <cols>
    <col min="1" max="1" width="21.85546875" customWidth="1"/>
    <col min="2" max="2" width="24.85546875" customWidth="1"/>
    <col min="3" max="3" width="20.140625" customWidth="1"/>
    <col min="4" max="4" width="17.85546875" customWidth="1"/>
    <col min="5" max="5" width="14.85546875" customWidth="1"/>
    <col min="6" max="6" width="12.28515625" customWidth="1"/>
    <col min="7" max="7" width="14.85546875" customWidth="1"/>
    <col min="8" max="8" width="12.5703125" customWidth="1"/>
    <col min="9" max="9" width="13" customWidth="1"/>
    <col min="10" max="10" width="13.5703125" customWidth="1"/>
    <col min="13" max="13" width="10.7109375" customWidth="1"/>
  </cols>
  <sheetData>
    <row r="1" spans="1:13" ht="18" x14ac:dyDescent="0.25">
      <c r="A1" s="99"/>
      <c r="B1" s="99"/>
      <c r="C1" s="111"/>
      <c r="D1" s="111"/>
      <c r="E1" s="111"/>
      <c r="F1" s="111"/>
      <c r="G1" s="111"/>
      <c r="H1" s="111"/>
      <c r="I1" s="111"/>
      <c r="J1" s="47"/>
      <c r="K1" s="98"/>
      <c r="L1" s="98"/>
      <c r="M1" s="98"/>
    </row>
    <row r="2" spans="1:13" ht="181.5" customHeigh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3" ht="29.25" customHeight="1" x14ac:dyDescent="0.3">
      <c r="A3" s="147" t="s">
        <v>77</v>
      </c>
      <c r="B3" s="147"/>
      <c r="C3" s="112" t="s">
        <v>39</v>
      </c>
      <c r="D3" s="112"/>
      <c r="E3" s="112"/>
      <c r="F3" s="112"/>
      <c r="G3" s="112"/>
      <c r="H3" s="112"/>
      <c r="I3" s="112"/>
      <c r="J3" s="46"/>
      <c r="K3" s="98" t="s">
        <v>27</v>
      </c>
      <c r="L3" s="98"/>
      <c r="M3" s="98"/>
    </row>
    <row r="4" spans="1:13" ht="21.75" customHeight="1" x14ac:dyDescent="0.25">
      <c r="A4" s="148" t="s">
        <v>76</v>
      </c>
      <c r="B4" s="148"/>
      <c r="C4" s="113" t="s">
        <v>119</v>
      </c>
      <c r="D4" s="113"/>
      <c r="E4" s="113"/>
      <c r="F4" s="113"/>
      <c r="G4" s="113"/>
      <c r="H4" s="113"/>
      <c r="I4" s="113"/>
      <c r="K4" s="113"/>
      <c r="L4" s="113"/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844544.62</v>
      </c>
      <c r="D7" s="103"/>
      <c r="E7" s="103"/>
      <c r="I7" s="101" t="s">
        <v>13</v>
      </c>
      <c r="J7" s="101"/>
      <c r="K7" s="104" t="s">
        <v>79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6.25" customHeight="1" x14ac:dyDescent="0.25">
      <c r="A12" s="132" t="s">
        <v>103</v>
      </c>
      <c r="B12" s="133" t="str">
        <f>[45]PRESIDENCIA!$H$8</f>
        <v>E Prestación de Servicios Públicos</v>
      </c>
      <c r="C12" s="3" t="str">
        <f>[46]MIR!$B$18</f>
        <v xml:space="preserve">Mayor asesoria por parte de las instacias Federales y Estatales </v>
      </c>
      <c r="D12" s="4" t="str">
        <f>[46]MIR!$G$18</f>
        <v>No. De peticiones solicitadas/No. De peticiones atendidas*100 (NPS/NPA*100)</v>
      </c>
      <c r="E12" s="4" t="s">
        <v>37</v>
      </c>
      <c r="F12" s="4" t="s">
        <v>36</v>
      </c>
      <c r="G12" s="22">
        <v>12</v>
      </c>
      <c r="H12" s="23">
        <v>12</v>
      </c>
      <c r="I12" s="24">
        <v>100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36</v>
      </c>
      <c r="G13" s="22">
        <v>12</v>
      </c>
      <c r="H13" s="23">
        <v>12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75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36</v>
      </c>
      <c r="G14" s="22">
        <v>12</v>
      </c>
      <c r="H14" s="23">
        <v>12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92.25" customHeight="1" x14ac:dyDescent="0.25">
      <c r="A15" s="86"/>
      <c r="B15" s="89"/>
      <c r="C15" s="62" t="str">
        <f>[46]MIR!$B$22</f>
        <v xml:space="preserve">cumplimiento de las metas y objetivos establecidos dentro del plan municipal. </v>
      </c>
      <c r="D15" s="10" t="str">
        <f>[46]MIR!$G$22</f>
        <v>No. De recursos humanos programados/ No. De recursos humanos realizados+100 (NRHP/NRHR*100)</v>
      </c>
      <c r="E15" s="4" t="s">
        <v>37</v>
      </c>
      <c r="F15" s="4" t="s">
        <v>36</v>
      </c>
      <c r="G15" s="22">
        <v>12</v>
      </c>
      <c r="H15" s="23">
        <v>12</v>
      </c>
      <c r="I15" s="24">
        <f t="shared" si="0"/>
        <v>100</v>
      </c>
      <c r="J15" s="24" t="s">
        <v>38</v>
      </c>
      <c r="K15" s="11"/>
      <c r="L15" s="12"/>
      <c r="M15" s="13" t="s">
        <v>35</v>
      </c>
    </row>
  </sheetData>
  <mergeCells count="27">
    <mergeCell ref="K9:M9"/>
    <mergeCell ref="A1:B1"/>
    <mergeCell ref="C1:I1"/>
    <mergeCell ref="K1:M1"/>
    <mergeCell ref="A3:B3"/>
    <mergeCell ref="C3:I3"/>
    <mergeCell ref="C4:I4"/>
    <mergeCell ref="A5:M5"/>
    <mergeCell ref="A7:B7"/>
    <mergeCell ref="C7:E7"/>
    <mergeCell ref="I7:J7"/>
    <mergeCell ref="K7:M7"/>
    <mergeCell ref="A4:B4"/>
    <mergeCell ref="A2:J2"/>
    <mergeCell ref="K3:M3"/>
    <mergeCell ref="K4:M4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view="pageLayout" topLeftCell="A15" zoomScale="73" zoomScaleNormal="100" zoomScaleSheetLayoutView="100" zoomScalePageLayoutView="73" workbookViewId="0">
      <selection activeCell="I12" sqref="I12"/>
    </sheetView>
  </sheetViews>
  <sheetFormatPr baseColWidth="10" defaultRowHeight="15" x14ac:dyDescent="0.25"/>
  <cols>
    <col min="1" max="1" width="21.85546875" customWidth="1"/>
    <col min="2" max="2" width="21" customWidth="1"/>
    <col min="3" max="3" width="20.140625" customWidth="1"/>
    <col min="4" max="4" width="17.85546875" customWidth="1"/>
    <col min="5" max="5" width="12.85546875" customWidth="1"/>
    <col min="6" max="6" width="14.42578125" customWidth="1"/>
    <col min="7" max="7" width="16.140625" customWidth="1"/>
    <col min="8" max="8" width="13" customWidth="1"/>
    <col min="9" max="9" width="11.5703125" customWidth="1"/>
    <col min="10" max="10" width="15.28515625" customWidth="1"/>
    <col min="13" max="13" width="10.7109375" customWidth="1"/>
  </cols>
  <sheetData>
    <row r="1" spans="1:13" ht="18" x14ac:dyDescent="0.25">
      <c r="A1" s="99"/>
      <c r="B1" s="99"/>
      <c r="C1" s="111"/>
      <c r="D1" s="111"/>
      <c r="E1" s="111"/>
      <c r="F1" s="111"/>
      <c r="G1" s="111"/>
      <c r="H1" s="111"/>
      <c r="I1" s="111"/>
      <c r="J1" s="47"/>
      <c r="K1" s="98"/>
      <c r="L1" s="98"/>
      <c r="M1" s="98"/>
    </row>
    <row r="2" spans="1:13" ht="142.5" customHeigh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32.25" customHeight="1" x14ac:dyDescent="0.3">
      <c r="A3" s="147" t="s">
        <v>77</v>
      </c>
      <c r="B3" s="147"/>
      <c r="C3" s="112" t="s">
        <v>39</v>
      </c>
      <c r="D3" s="112"/>
      <c r="E3" s="112"/>
      <c r="F3" s="112"/>
      <c r="G3" s="112"/>
      <c r="H3" s="112"/>
      <c r="I3" s="112"/>
      <c r="J3" s="46"/>
      <c r="K3" s="1"/>
      <c r="L3" s="149" t="s">
        <v>27</v>
      </c>
      <c r="M3" s="149" t="s">
        <v>27</v>
      </c>
    </row>
    <row r="4" spans="1:13" ht="38.25" customHeight="1" x14ac:dyDescent="0.25">
      <c r="A4" s="148" t="s">
        <v>76</v>
      </c>
      <c r="B4" s="148"/>
      <c r="C4" s="113" t="s">
        <v>118</v>
      </c>
      <c r="D4" s="113"/>
      <c r="E4" s="113"/>
      <c r="F4" s="113"/>
      <c r="G4" s="113"/>
      <c r="H4" s="113"/>
      <c r="I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1400323.96</v>
      </c>
      <c r="D7" s="103"/>
      <c r="E7" s="103"/>
      <c r="I7" s="101" t="s">
        <v>13</v>
      </c>
      <c r="J7" s="101"/>
      <c r="K7" s="104" t="s">
        <v>78</v>
      </c>
      <c r="L7" s="104"/>
      <c r="M7" s="104"/>
    </row>
    <row r="8" spans="1:13" ht="14.25" customHeight="1" x14ac:dyDescent="0.3">
      <c r="A8" s="45"/>
      <c r="B8" s="45"/>
      <c r="C8" s="29"/>
      <c r="D8" s="29"/>
      <c r="E8" s="29"/>
      <c r="H8" s="46"/>
      <c r="I8" s="46"/>
      <c r="J8" s="46"/>
      <c r="K8" s="47"/>
      <c r="L8" s="47"/>
      <c r="M8" s="47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6.25" customHeight="1" x14ac:dyDescent="0.25">
      <c r="A12" s="85" t="s">
        <v>70</v>
      </c>
      <c r="B12" s="130" t="str">
        <f>[45]PRESIDENCIA!$H$8</f>
        <v>E Prestación de Servicios Públicos</v>
      </c>
      <c r="C12" s="3" t="str">
        <f>[46]MIR!$B$18</f>
        <v xml:space="preserve">Mayor asesoria por parte de las instacias Federales y Estatales </v>
      </c>
      <c r="D12" s="4" t="str">
        <f>[46]MIR!$G$18</f>
        <v>No. De peticiones solicitadas/No. De peticiones atendidas*100 (NPS/NPA*100)</v>
      </c>
      <c r="E12" s="4" t="s">
        <v>37</v>
      </c>
      <c r="F12" s="4" t="s">
        <v>36</v>
      </c>
      <c r="G12" s="22">
        <v>12</v>
      </c>
      <c r="H12" s="23">
        <v>12</v>
      </c>
      <c r="I12" s="24">
        <v>100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36</v>
      </c>
      <c r="G13" s="22">
        <v>12</v>
      </c>
      <c r="H13" s="23">
        <v>12</v>
      </c>
      <c r="I13" s="24">
        <v>100</v>
      </c>
      <c r="J13" s="24" t="s">
        <v>38</v>
      </c>
      <c r="K13" s="11"/>
      <c r="L13" s="12"/>
      <c r="M13" s="13" t="s">
        <v>35</v>
      </c>
    </row>
    <row r="14" spans="1:13" ht="84" customHeight="1" x14ac:dyDescent="0.25">
      <c r="A14" s="86"/>
      <c r="B14" s="89"/>
      <c r="C14" s="9" t="str">
        <f>[46]MIR!$B$20</f>
        <v xml:space="preserve">Buen fortalecimiento de las areas municipales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36</v>
      </c>
      <c r="G14" s="22">
        <v>12</v>
      </c>
      <c r="H14" s="23">
        <v>12</v>
      </c>
      <c r="I14" s="24">
        <v>100</v>
      </c>
      <c r="J14" s="24" t="s">
        <v>38</v>
      </c>
      <c r="K14" s="11"/>
      <c r="L14" s="12"/>
      <c r="M14" s="13" t="s">
        <v>35</v>
      </c>
    </row>
    <row r="15" spans="1:13" ht="92.25" customHeight="1" thickBot="1" x14ac:dyDescent="0.3">
      <c r="A15" s="87"/>
      <c r="B15" s="90"/>
      <c r="C15" s="14" t="str">
        <f>[46]MIR!$B$22</f>
        <v xml:space="preserve">cumplimiento de las metas y objetivos establecidos dentro del plan municipal. </v>
      </c>
      <c r="D15" s="15" t="str">
        <f>[46]MIR!$G$22</f>
        <v>No. De recursos humanos programados/ No. De recursos humanos realizados+100 (NRHP/NRHR*100)</v>
      </c>
      <c r="E15" s="4" t="s">
        <v>37</v>
      </c>
      <c r="F15" s="4" t="s">
        <v>36</v>
      </c>
      <c r="G15" s="22">
        <v>12</v>
      </c>
      <c r="H15" s="23">
        <v>12</v>
      </c>
      <c r="I15" s="24">
        <v>100</v>
      </c>
      <c r="J15" s="24" t="s">
        <v>38</v>
      </c>
      <c r="K15" s="19"/>
      <c r="L15" s="20"/>
      <c r="M15" s="21" t="s">
        <v>35</v>
      </c>
    </row>
  </sheetData>
  <mergeCells count="26">
    <mergeCell ref="A1:B1"/>
    <mergeCell ref="C1:I1"/>
    <mergeCell ref="K1:M1"/>
    <mergeCell ref="A3:B3"/>
    <mergeCell ref="C3:I3"/>
    <mergeCell ref="L3:M3"/>
    <mergeCell ref="A2:M2"/>
    <mergeCell ref="A12:A15"/>
    <mergeCell ref="B12:B15"/>
    <mergeCell ref="A10:A11"/>
    <mergeCell ref="B10:B11"/>
    <mergeCell ref="C10:C11"/>
    <mergeCell ref="K9:M9"/>
    <mergeCell ref="C4:I4"/>
    <mergeCell ref="A5:M5"/>
    <mergeCell ref="A7:B7"/>
    <mergeCell ref="G10:I10"/>
    <mergeCell ref="J10:J11"/>
    <mergeCell ref="K10:M10"/>
    <mergeCell ref="D10:D11"/>
    <mergeCell ref="E10:E11"/>
    <mergeCell ref="F10:F11"/>
    <mergeCell ref="C7:E7"/>
    <mergeCell ref="I7:J7"/>
    <mergeCell ref="K7:M7"/>
    <mergeCell ref="A4:B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7" zoomScale="66" zoomScaleNormal="100" zoomScaleSheetLayoutView="100" zoomScalePageLayoutView="66" workbookViewId="0">
      <selection activeCell="I12" sqref="I12"/>
    </sheetView>
  </sheetViews>
  <sheetFormatPr baseColWidth="10" defaultRowHeight="15" x14ac:dyDescent="0.25"/>
  <cols>
    <col min="1" max="1" width="20.7109375" customWidth="1"/>
    <col min="2" max="2" width="21" customWidth="1"/>
    <col min="3" max="4" width="16.7109375" customWidth="1"/>
    <col min="5" max="5" width="17.28515625" customWidth="1"/>
    <col min="6" max="6" width="14.7109375" customWidth="1"/>
    <col min="7" max="7" width="15.7109375" customWidth="1"/>
    <col min="8" max="8" width="12.5703125" customWidth="1"/>
    <col min="9" max="9" width="13.140625" customWidth="1"/>
    <col min="10" max="10" width="13.85546875" customWidth="1"/>
    <col min="13" max="13" width="10.7109375" customWidth="1"/>
  </cols>
  <sheetData>
    <row r="1" spans="1:13" ht="18" x14ac:dyDescent="0.25">
      <c r="A1" s="99"/>
      <c r="B1" s="99"/>
      <c r="C1" s="111"/>
      <c r="D1" s="111"/>
      <c r="E1" s="111"/>
      <c r="F1" s="111"/>
      <c r="G1" s="111"/>
      <c r="H1" s="111"/>
      <c r="I1" s="111"/>
      <c r="J1" s="2"/>
      <c r="K1" s="98"/>
      <c r="L1" s="98"/>
      <c r="M1" s="98"/>
    </row>
    <row r="2" spans="1:13" ht="94.5" customHeight="1" x14ac:dyDescent="0.3">
      <c r="A2" s="1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8.5" customHeight="1" x14ac:dyDescent="0.3">
      <c r="A3" s="99" t="s">
        <v>41</v>
      </c>
      <c r="B3" s="99"/>
      <c r="C3" s="145" t="s">
        <v>39</v>
      </c>
      <c r="D3" s="145"/>
      <c r="E3" s="145"/>
      <c r="F3" s="145"/>
      <c r="G3" s="145"/>
      <c r="H3" s="145"/>
      <c r="I3" s="145"/>
      <c r="J3" s="37"/>
      <c r="K3" s="98" t="s">
        <v>27</v>
      </c>
      <c r="L3" s="98"/>
      <c r="M3" s="98"/>
    </row>
    <row r="4" spans="1:13" ht="25.5" customHeight="1" x14ac:dyDescent="0.25">
      <c r="A4" s="99" t="s">
        <v>40</v>
      </c>
      <c r="B4" s="99"/>
      <c r="C4" s="136" t="s">
        <v>117</v>
      </c>
      <c r="D4" s="136"/>
      <c r="E4" s="136"/>
      <c r="F4" s="136"/>
      <c r="G4" s="136"/>
      <c r="H4" s="136"/>
      <c r="I4" s="136"/>
    </row>
    <row r="5" spans="1:13" ht="27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40549129.630000003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38"/>
      <c r="B8" s="38"/>
      <c r="C8" s="29"/>
      <c r="D8" s="29"/>
      <c r="E8" s="29"/>
      <c r="H8" s="37"/>
      <c r="I8" s="37"/>
      <c r="J8" s="37"/>
      <c r="K8" s="2"/>
      <c r="L8" s="2"/>
      <c r="M8" s="2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31"/>
      <c r="B11" s="118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86.25" customHeight="1" x14ac:dyDescent="0.25">
      <c r="A12" s="85" t="s">
        <v>34</v>
      </c>
      <c r="B12" s="130" t="str">
        <f>[45]PRESIDENCIA!$H$8</f>
        <v>E Prestación de Servicios Públicos</v>
      </c>
      <c r="C12" s="3" t="str">
        <f>[46]MIR!$B$18</f>
        <v xml:space="preserve">Mayor asesoria por parte de las instacias Federales y Estatales </v>
      </c>
      <c r="D12" s="4" t="str">
        <f>[46]MIR!$G$18</f>
        <v>No. De peticiones solicitadas/No. De peticiones atendidas*100 (NPS/NPA*100)</v>
      </c>
      <c r="E12" s="4" t="s">
        <v>37</v>
      </c>
      <c r="F12" s="4" t="s">
        <v>75</v>
      </c>
      <c r="G12" s="22">
        <v>12</v>
      </c>
      <c r="H12" s="23">
        <v>12</v>
      </c>
      <c r="I12" s="61">
        <v>1</v>
      </c>
      <c r="J12" s="24" t="s">
        <v>38</v>
      </c>
      <c r="K12" s="25"/>
      <c r="L12" s="26"/>
      <c r="M12" s="27" t="s">
        <v>35</v>
      </c>
    </row>
    <row r="13" spans="1:13" ht="102.75" customHeight="1" x14ac:dyDescent="0.25">
      <c r="A13" s="86"/>
      <c r="B13" s="89"/>
      <c r="C13" s="9" t="str">
        <f>[46]MIR!$B$19</f>
        <v xml:space="preserve">Apoyar y definir tiempos para la gestión estratégica. </v>
      </c>
      <c r="D13" s="5" t="str">
        <f>[46]MIR!$G$19</f>
        <v>No. De programas programados en el plan estatal/No. De programas realizados en el plan estatal*100 (NPPPE/NPRPE*100)</v>
      </c>
      <c r="E13" s="4" t="s">
        <v>37</v>
      </c>
      <c r="F13" s="4" t="s">
        <v>75</v>
      </c>
      <c r="G13" s="22">
        <v>12</v>
      </c>
      <c r="H13" s="23">
        <v>12</v>
      </c>
      <c r="I13" s="61">
        <v>1</v>
      </c>
      <c r="J13" s="24" t="s">
        <v>38</v>
      </c>
      <c r="K13" s="11"/>
      <c r="L13" s="12"/>
      <c r="M13" s="13" t="s">
        <v>35</v>
      </c>
    </row>
    <row r="14" spans="1:13" ht="84" customHeight="1" x14ac:dyDescent="0.25">
      <c r="A14" s="86"/>
      <c r="B14" s="89"/>
      <c r="C14" s="9" t="str">
        <f>'02.-REGIDURIA DE DESARROLLO URB'!$C$15</f>
        <v xml:space="preserve">cumplimiento de las metas y objetivos establecidos dentro del plan municipal. </v>
      </c>
      <c r="D14" s="5" t="str">
        <f>[46]MIR!$G$20</f>
        <v>No. De solicitudes programadas/No. De solicitudes realizadas*100 (NSP/NSR*100)</v>
      </c>
      <c r="E14" s="4" t="s">
        <v>37</v>
      </c>
      <c r="F14" s="4" t="s">
        <v>75</v>
      </c>
      <c r="G14" s="22">
        <v>12</v>
      </c>
      <c r="H14" s="23">
        <v>12</v>
      </c>
      <c r="I14" s="61">
        <v>1</v>
      </c>
      <c r="J14" s="24" t="s">
        <v>38</v>
      </c>
      <c r="K14" s="11"/>
      <c r="L14" s="12"/>
      <c r="M14" s="13" t="s">
        <v>35</v>
      </c>
    </row>
    <row r="15" spans="1:13" ht="110.25" customHeight="1" thickBot="1" x14ac:dyDescent="0.3">
      <c r="A15" s="87"/>
      <c r="B15" s="90"/>
      <c r="C15" s="14" t="str">
        <f>[46]MIR!$B$22</f>
        <v xml:space="preserve">cumplimiento de las metas y objetivos establecidos dentro del plan municipal. </v>
      </c>
      <c r="D15" s="15" t="str">
        <f>[46]MIR!$G$22</f>
        <v>No. De recursos humanos programados/ No. De recursos humanos realizados+100 (NRHP/NRHR*100)</v>
      </c>
      <c r="E15" s="4" t="s">
        <v>37</v>
      </c>
      <c r="F15" s="4" t="s">
        <v>75</v>
      </c>
      <c r="G15" s="22">
        <v>12</v>
      </c>
      <c r="H15" s="23">
        <v>12</v>
      </c>
      <c r="I15" s="61">
        <v>1</v>
      </c>
      <c r="J15" s="24" t="s">
        <v>38</v>
      </c>
      <c r="K15" s="19"/>
      <c r="L15" s="20"/>
      <c r="M15" s="21" t="s">
        <v>35</v>
      </c>
    </row>
  </sheetData>
  <mergeCells count="26">
    <mergeCell ref="F10:F11"/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A7:B7"/>
    <mergeCell ref="C7:E7"/>
    <mergeCell ref="I7:J7"/>
    <mergeCell ref="K7:M7"/>
    <mergeCell ref="K9:M9"/>
    <mergeCell ref="A5:M5"/>
    <mergeCell ref="A1:B1"/>
    <mergeCell ref="C1:I1"/>
    <mergeCell ref="K1:M1"/>
    <mergeCell ref="A3:B3"/>
    <mergeCell ref="C3:I3"/>
    <mergeCell ref="C4:I4"/>
    <mergeCell ref="A4:B4"/>
    <mergeCell ref="K3:M3"/>
    <mergeCell ref="B2:M2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3" zoomScale="68" zoomScaleNormal="100" zoomScaleSheetLayoutView="100" zoomScalePageLayoutView="68" workbookViewId="0">
      <selection activeCell="C14" sqref="C14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3.7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4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2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23.25" customHeight="1" x14ac:dyDescent="0.3">
      <c r="A7" s="99" t="s">
        <v>12</v>
      </c>
      <c r="B7" s="99"/>
      <c r="C7" s="103">
        <v>329178.81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64.25" customHeight="1" x14ac:dyDescent="0.25">
      <c r="A12" s="86" t="s">
        <v>90</v>
      </c>
      <c r="B12" s="122" t="str">
        <f>'[1]Dirección de Reglamentos'!$H$8</f>
        <v>E Prestación de Servicios Públicos.</v>
      </c>
      <c r="C12" s="3" t="str">
        <f>'[6]POA '!$B$35</f>
        <v>Apoyar y promover productos de la canasta básica a  bajo costo.</v>
      </c>
      <c r="D12" s="4" t="str">
        <f>[6]MIR!$G$18</f>
        <v>Porcentaje de Difusión = No. De Personas que Cuentan con Algún Programa / No. Total de la Población del Municipio * 100. PD=(NPP/PTM)*101</v>
      </c>
      <c r="E12" s="4" t="s">
        <v>37</v>
      </c>
      <c r="F12" s="4" t="s">
        <v>80</v>
      </c>
      <c r="G12" s="22">
        <v>5</v>
      </c>
      <c r="H12" s="23">
        <v>5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83" customHeight="1" x14ac:dyDescent="0.25">
      <c r="A13" s="86"/>
      <c r="B13" s="89"/>
      <c r="C13" s="9" t="str">
        <f>[2]MIR!$C$19</f>
        <v>Porcentaje de Descacharrización</v>
      </c>
      <c r="D13" s="5" t="str">
        <f>[6]MIR!$G$19</f>
        <v>Porcentaje de Atención = No. De Jovenes Atendidos / No. De Solicitudes Recibidas) * 100. PAT=(NPA=NSR)*100</v>
      </c>
      <c r="E13" s="4" t="s">
        <v>37</v>
      </c>
      <c r="F13" s="4" t="s">
        <v>80</v>
      </c>
      <c r="G13" s="22">
        <v>30</v>
      </c>
      <c r="H13" s="23">
        <v>30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23" customHeight="1" x14ac:dyDescent="0.25">
      <c r="A14" s="86"/>
      <c r="B14" s="89"/>
      <c r="C14" s="9" t="str">
        <f>'[6]POA '!$B$37</f>
        <v xml:space="preserve">Gestión de aperturas de tiendas de canasta básica a bajo costo. </v>
      </c>
      <c r="D14" s="5" t="str">
        <f>[6]MIR!$G$20</f>
        <v>Porcentaje de Carencias sociales, según el CONEVAL.</v>
      </c>
      <c r="E14" s="4" t="s">
        <v>37</v>
      </c>
      <c r="F14" s="4" t="s">
        <v>80</v>
      </c>
      <c r="G14" s="22">
        <v>3</v>
      </c>
      <c r="H14" s="23">
        <v>3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210" customHeight="1" thickBot="1" x14ac:dyDescent="0.3">
      <c r="A15" s="86"/>
      <c r="B15" s="89"/>
      <c r="C15" s="14" t="str">
        <f>'[6]POA '!$B$38</f>
        <v xml:space="preserve">Gestión en coordinación con tesorería para incrementar los productos y herramientas a bajo costo (Láminas, tinacos, juegos de baño, alambre de púas entre otros.)  “Juntos Transformando tu economía” en el municipio de Eduardo Neri.   </v>
      </c>
      <c r="D15" s="15" t="str">
        <f>[6]MIR!$G$22</f>
        <v>Porcentaje de Carencias sociales, según el CONEVAL.</v>
      </c>
      <c r="E15" s="4" t="s">
        <v>37</v>
      </c>
      <c r="F15" s="4" t="s">
        <v>80</v>
      </c>
      <c r="G15" s="22">
        <v>2</v>
      </c>
      <c r="H15" s="23">
        <v>2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5" zoomScale="68" zoomScaleNormal="100" zoomScaleSheetLayoutView="100" zoomScalePageLayoutView="68" workbookViewId="0">
      <selection activeCell="B12" sqref="B12:B15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0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26.2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88995.07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3.75" customHeight="1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29.75" customHeight="1" x14ac:dyDescent="0.25">
      <c r="A12" s="86" t="s">
        <v>91</v>
      </c>
      <c r="B12" s="122" t="str">
        <f>'[1]Dirección de Reglamentos'!$H$8</f>
        <v>E Prestación de Servicios Públicos.</v>
      </c>
      <c r="C12" s="3" t="str">
        <f>[7]POA!$B$35</f>
        <v>Capacitación del personal ante COPRISEG</v>
      </c>
      <c r="D12" s="4" t="str">
        <f>[2]MIR!$F$18</f>
        <v xml:space="preserve">Porcentaje de Limpieza = (No. De Acciones de Limpia General Realizadas / No. De Acciones de Limpia General Programadas) * 100         PL= (NALGR/NALGP) *100        </v>
      </c>
      <c r="E12" s="4" t="s">
        <v>37</v>
      </c>
      <c r="F12" s="4" t="s">
        <v>80</v>
      </c>
      <c r="G12" s="22">
        <v>1</v>
      </c>
      <c r="H12" s="23">
        <v>1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50" customHeight="1" x14ac:dyDescent="0.25">
      <c r="A13" s="86"/>
      <c r="B13" s="89"/>
      <c r="C13" s="9" t="str">
        <f>[7]POA!$B$36</f>
        <v>Aquisición de equipo para mejora de actividades del rastro municipal</v>
      </c>
      <c r="D13" s="5" t="str">
        <f>[2]MIR!$F$19</f>
        <v>Porcentaje de Descacharrización= (No. De Rutas Realizadas de Descacharrización / No. De Rutas Programadas de Descacharrización )* 100                                                      PD= (NRRD/NRPD) *100</v>
      </c>
      <c r="E13" s="4" t="s">
        <v>37</v>
      </c>
      <c r="F13" s="4" t="s">
        <v>80</v>
      </c>
      <c r="G13" s="22">
        <v>1</v>
      </c>
      <c r="H13" s="23">
        <v>1</v>
      </c>
      <c r="I13" s="24">
        <f t="shared" ref="I13:I14" si="0">H13/G13*100</f>
        <v>100</v>
      </c>
      <c r="J13" s="24" t="s">
        <v>38</v>
      </c>
      <c r="K13" s="11"/>
      <c r="L13" s="12"/>
      <c r="M13" s="13" t="s">
        <v>35</v>
      </c>
    </row>
    <row r="14" spans="1:13" ht="152.25" customHeight="1" x14ac:dyDescent="0.25">
      <c r="A14" s="86"/>
      <c r="B14" s="89"/>
      <c r="C14" s="9" t="str">
        <f>[7]POA!$B$37</f>
        <v xml:space="preserve">Verificación de productos carnicos en buen estado </v>
      </c>
      <c r="D14" s="5" t="str">
        <f>[2]MIR!$F$21</f>
        <v>Porcentaje de Rutas = (No. De Rutas de Recolección Realizadas / No. De Rutas de Recolección Programadas) * 100                                                       PR= (NRRR/NRRP) * 100</v>
      </c>
      <c r="E14" s="4" t="s">
        <v>37</v>
      </c>
      <c r="F14" s="4" t="s">
        <v>80</v>
      </c>
      <c r="G14" s="22">
        <v>3</v>
      </c>
      <c r="H14" s="23">
        <v>3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0.75" customHeight="1" thickBot="1" x14ac:dyDescent="0.3">
      <c r="A15" s="86"/>
      <c r="B15" s="89"/>
      <c r="C15" s="14"/>
      <c r="D15" s="15"/>
      <c r="E15" s="4"/>
      <c r="F15" s="4"/>
      <c r="G15" s="22"/>
      <c r="H15" s="23"/>
      <c r="I15" s="24"/>
      <c r="J15" s="24"/>
      <c r="K15" s="19"/>
      <c r="L15" s="20"/>
      <c r="M15" s="21"/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topLeftCell="A14" zoomScale="68" zoomScaleNormal="100" zoomScaleSheetLayoutView="100" zoomScalePageLayoutView="68" workbookViewId="0">
      <selection activeCell="D14" sqref="D14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4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30.7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25.5" customHeight="1" x14ac:dyDescent="0.3">
      <c r="A7" s="99" t="s">
        <v>12</v>
      </c>
      <c r="B7" s="99"/>
      <c r="C7" s="103">
        <v>135960.9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63.75" customHeight="1" x14ac:dyDescent="0.25">
      <c r="A12" s="86" t="s">
        <v>92</v>
      </c>
      <c r="B12" s="122" t="str">
        <f>'[1]Dirección de Reglamentos'!$H$8</f>
        <v>E Prestación de Servicios Públicos.</v>
      </c>
      <c r="C12" s="3" t="str">
        <f>'[8]POA '!$B$35</f>
        <v>Regularización del trasporte público municipal</v>
      </c>
      <c r="D12" s="4" t="str">
        <f>[8]MIR!$G$20</f>
        <v>Supervisión de transporte / supervisión de *100</v>
      </c>
      <c r="E12" s="4" t="s">
        <v>37</v>
      </c>
      <c r="F12" s="4" t="s">
        <v>80</v>
      </c>
      <c r="G12" s="22">
        <v>2</v>
      </c>
      <c r="H12" s="23">
        <v>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68.25" customHeight="1" x14ac:dyDescent="0.25">
      <c r="A13" s="86"/>
      <c r="B13" s="89"/>
      <c r="C13" s="9" t="str">
        <f>'[8]POA '!$B$36</f>
        <v>Entrega de uniformes a choferes del trasporte publico</v>
      </c>
      <c r="D13" s="5" t="str">
        <f>[8]MIR!$G$15</f>
        <v>Movilidad urbana mejorada / movilidad urbana *100</v>
      </c>
      <c r="E13" s="4" t="s">
        <v>37</v>
      </c>
      <c r="F13" s="4" t="s">
        <v>80</v>
      </c>
      <c r="G13" s="22">
        <v>2</v>
      </c>
      <c r="H13" s="23">
        <v>2</v>
      </c>
      <c r="I13" s="24">
        <f t="shared" ref="I13:I14" si="0">H13/G13*100</f>
        <v>100</v>
      </c>
      <c r="J13" s="24" t="s">
        <v>38</v>
      </c>
      <c r="K13" s="11"/>
      <c r="L13" s="12"/>
      <c r="M13" s="13" t="s">
        <v>35</v>
      </c>
    </row>
    <row r="14" spans="1:13" ht="88.5" customHeight="1" x14ac:dyDescent="0.25">
      <c r="A14" s="86"/>
      <c r="B14" s="89"/>
      <c r="C14" s="9" t="str">
        <f>'[8]POA '!$B$37</f>
        <v>Colocación de señalización</v>
      </c>
      <c r="D14" s="5" t="str">
        <f>[8]MIR!$G$18</f>
        <v>Instalacion de señalización vial adecuada / instalacion de señalización vial *100</v>
      </c>
      <c r="E14" s="4" t="s">
        <v>37</v>
      </c>
      <c r="F14" s="4" t="s">
        <v>80</v>
      </c>
      <c r="G14" s="22">
        <v>365</v>
      </c>
      <c r="H14" s="23">
        <v>365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0.75" customHeight="1" thickBot="1" x14ac:dyDescent="0.3">
      <c r="A15" s="86"/>
      <c r="B15" s="89"/>
      <c r="C15" s="14"/>
      <c r="D15" s="15"/>
      <c r="E15" s="4"/>
      <c r="F15" s="4"/>
      <c r="G15" s="22"/>
      <c r="H15" s="23"/>
      <c r="I15" s="24"/>
      <c r="J15" s="24"/>
      <c r="K15" s="19"/>
      <c r="L15" s="20"/>
      <c r="M15" s="21"/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Layout" zoomScale="68" zoomScaleNormal="100" zoomScaleSheetLayoutView="100" zoomScalePageLayoutView="68" workbookViewId="0">
      <selection activeCell="C3" sqref="C3:I3"/>
    </sheetView>
  </sheetViews>
  <sheetFormatPr baseColWidth="10" defaultRowHeight="15" x14ac:dyDescent="0.25"/>
  <cols>
    <col min="1" max="1" width="21.85546875" customWidth="1"/>
    <col min="2" max="2" width="22.7109375" customWidth="1"/>
    <col min="3" max="3" width="17.5703125" customWidth="1"/>
    <col min="4" max="4" width="16.42578125" customWidth="1"/>
    <col min="5" max="5" width="16.140625" customWidth="1"/>
    <col min="6" max="6" width="14.42578125" customWidth="1"/>
    <col min="7" max="7" width="14.7109375" customWidth="1"/>
    <col min="8" max="8" width="12.28515625" customWidth="1"/>
    <col min="9" max="9" width="11.5703125" customWidth="1"/>
    <col min="10" max="10" width="13.85546875" customWidth="1"/>
    <col min="13" max="13" width="10.7109375" customWidth="1"/>
  </cols>
  <sheetData>
    <row r="1" spans="1:13" ht="18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7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9.25" customHeight="1" x14ac:dyDescent="0.3">
      <c r="A3" s="99" t="s">
        <v>41</v>
      </c>
      <c r="B3" s="99"/>
      <c r="C3" s="111" t="s">
        <v>39</v>
      </c>
      <c r="D3" s="111"/>
      <c r="E3" s="111"/>
      <c r="F3" s="111"/>
      <c r="G3" s="111"/>
      <c r="H3" s="111"/>
      <c r="I3" s="111"/>
      <c r="J3" s="74"/>
      <c r="K3" s="1"/>
      <c r="L3" s="1"/>
      <c r="M3" s="1"/>
    </row>
    <row r="4" spans="1:13" ht="45" customHeight="1" x14ac:dyDescent="0.25">
      <c r="A4" s="99" t="s">
        <v>40</v>
      </c>
      <c r="B4" s="99"/>
      <c r="C4" s="112" t="s">
        <v>119</v>
      </c>
      <c r="D4" s="112"/>
      <c r="E4" s="112"/>
      <c r="F4" s="112"/>
      <c r="G4" s="112"/>
      <c r="H4" s="112"/>
      <c r="I4" s="112"/>
      <c r="L4" s="113" t="s">
        <v>27</v>
      </c>
      <c r="M4" s="113"/>
    </row>
    <row r="5" spans="1:13" ht="23.25" customHeight="1" x14ac:dyDescent="0.25">
      <c r="A5" s="97" t="s">
        <v>28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4.25" customHeight="1" x14ac:dyDescent="0.25"/>
    <row r="7" spans="1:13" ht="16.5" x14ac:dyDescent="0.3">
      <c r="A7" s="99" t="s">
        <v>12</v>
      </c>
      <c r="B7" s="99"/>
      <c r="C7" s="103">
        <v>319740.53999999998</v>
      </c>
      <c r="D7" s="103"/>
      <c r="E7" s="103"/>
      <c r="I7" s="101" t="s">
        <v>13</v>
      </c>
      <c r="J7" s="101"/>
      <c r="K7" s="104" t="s">
        <v>74</v>
      </c>
      <c r="L7" s="104"/>
      <c r="M7" s="104"/>
    </row>
    <row r="8" spans="1:13" ht="14.25" customHeight="1" x14ac:dyDescent="0.3">
      <c r="A8" s="75"/>
      <c r="B8" s="75"/>
      <c r="C8" s="29"/>
      <c r="D8" s="29"/>
      <c r="E8" s="29"/>
      <c r="H8" s="74"/>
      <c r="I8" s="74"/>
      <c r="J8" s="74"/>
      <c r="K8" s="76"/>
      <c r="L8" s="76"/>
      <c r="M8" s="76"/>
    </row>
    <row r="9" spans="1:13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102"/>
      <c r="L9" s="102"/>
      <c r="M9" s="102"/>
    </row>
    <row r="10" spans="1:13" ht="21.75" customHeight="1" thickBot="1" x14ac:dyDescent="0.3">
      <c r="A10" s="123" t="s">
        <v>26</v>
      </c>
      <c r="B10" s="117" t="s">
        <v>25</v>
      </c>
      <c r="C10" s="117" t="s">
        <v>0</v>
      </c>
      <c r="D10" s="126" t="s">
        <v>1</v>
      </c>
      <c r="E10" s="126" t="s">
        <v>11</v>
      </c>
      <c r="F10" s="117" t="s">
        <v>3</v>
      </c>
      <c r="G10" s="114" t="s">
        <v>2</v>
      </c>
      <c r="H10" s="115"/>
      <c r="I10" s="116"/>
      <c r="J10" s="117" t="s">
        <v>31</v>
      </c>
      <c r="K10" s="119" t="s">
        <v>4</v>
      </c>
      <c r="L10" s="120"/>
      <c r="M10" s="121"/>
    </row>
    <row r="11" spans="1:13" ht="33" customHeight="1" thickBot="1" x14ac:dyDescent="0.3">
      <c r="A11" s="124"/>
      <c r="B11" s="125"/>
      <c r="C11" s="118"/>
      <c r="D11" s="127"/>
      <c r="E11" s="127"/>
      <c r="F11" s="118"/>
      <c r="G11" s="39" t="s">
        <v>5</v>
      </c>
      <c r="H11" s="40" t="s">
        <v>6</v>
      </c>
      <c r="I11" s="41" t="s">
        <v>7</v>
      </c>
      <c r="J11" s="118"/>
      <c r="K11" s="42" t="s">
        <v>8</v>
      </c>
      <c r="L11" s="43" t="s">
        <v>9</v>
      </c>
      <c r="M11" s="44" t="s">
        <v>10</v>
      </c>
    </row>
    <row r="12" spans="1:13" ht="164.25" customHeight="1" x14ac:dyDescent="0.25">
      <c r="A12" s="86" t="s">
        <v>93</v>
      </c>
      <c r="B12" s="122" t="str">
        <f>'[1]Dirección de Reglamentos'!$H$8</f>
        <v>E Prestación de Servicios Públicos.</v>
      </c>
      <c r="C12" s="3" t="str">
        <f>[9]POA!$B$35</f>
        <v>Administrar y brindar atención oportuna en el mercado municipal en  la limpieza, funcionamiento, y mantenimiento  en general.</v>
      </c>
      <c r="D12" s="4" t="str">
        <f>[2]MIR!$F$18</f>
        <v xml:space="preserve">Porcentaje de Limpieza = (No. De Acciones de Limpia General Realizadas / No. De Acciones de Limpia General Programadas) * 100         PL= (NALGR/NALGP) *100        </v>
      </c>
      <c r="E12" s="4" t="s">
        <v>37</v>
      </c>
      <c r="F12" s="4" t="s">
        <v>80</v>
      </c>
      <c r="G12" s="22">
        <v>92</v>
      </c>
      <c r="H12" s="23">
        <v>92</v>
      </c>
      <c r="I12" s="24">
        <f>H12/G12*100</f>
        <v>100</v>
      </c>
      <c r="J12" s="24" t="s">
        <v>38</v>
      </c>
      <c r="K12" s="25"/>
      <c r="L12" s="26"/>
      <c r="M12" s="27" t="s">
        <v>35</v>
      </c>
    </row>
    <row r="13" spans="1:13" ht="183" customHeight="1" x14ac:dyDescent="0.25">
      <c r="A13" s="86"/>
      <c r="B13" s="89"/>
      <c r="C13" s="9" t="str">
        <f>[9]POA!$B$36</f>
        <v>revisar y actualizar el padrón de comerciantes del mercado municipal</v>
      </c>
      <c r="D13" s="5" t="str">
        <f>[2]MIR!$F$19</f>
        <v>Porcentaje de Descacharrización= (No. De Rutas Realizadas de Descacharrización / No. De Rutas Programadas de Descacharrización )* 100                                                      PD= (NRRD/NRPD) *100</v>
      </c>
      <c r="E13" s="4" t="s">
        <v>37</v>
      </c>
      <c r="F13" s="4" t="s">
        <v>80</v>
      </c>
      <c r="G13" s="22">
        <v>1</v>
      </c>
      <c r="H13" s="23">
        <v>1</v>
      </c>
      <c r="I13" s="24">
        <f t="shared" ref="I13:I15" si="0">H13/G13*100</f>
        <v>100</v>
      </c>
      <c r="J13" s="24" t="s">
        <v>38</v>
      </c>
      <c r="K13" s="11"/>
      <c r="L13" s="12"/>
      <c r="M13" s="13" t="s">
        <v>35</v>
      </c>
    </row>
    <row r="14" spans="1:13" ht="159.75" customHeight="1" x14ac:dyDescent="0.25">
      <c r="A14" s="86"/>
      <c r="B14" s="89"/>
      <c r="C14" s="9" t="str">
        <f>[9]POA!$B$37</f>
        <v xml:space="preserve">mantener las areas del mercado municipal limpias </v>
      </c>
      <c r="D14" s="5" t="str">
        <f>[2]MIR!$F$21</f>
        <v>Porcentaje de Rutas = (No. De Rutas de Recolección Realizadas / No. De Rutas de Recolección Programadas) * 100                                                       PR= (NRRR/NRRP) * 100</v>
      </c>
      <c r="E14" s="4" t="s">
        <v>37</v>
      </c>
      <c r="F14" s="4" t="s">
        <v>80</v>
      </c>
      <c r="G14" s="22">
        <v>92</v>
      </c>
      <c r="H14" s="23">
        <v>92</v>
      </c>
      <c r="I14" s="24">
        <f t="shared" si="0"/>
        <v>100</v>
      </c>
      <c r="J14" s="24" t="s">
        <v>38</v>
      </c>
      <c r="K14" s="11"/>
      <c r="L14" s="12"/>
      <c r="M14" s="13" t="s">
        <v>35</v>
      </c>
    </row>
    <row r="15" spans="1:13" ht="117.75" customHeight="1" thickBot="1" x14ac:dyDescent="0.3">
      <c r="A15" s="86"/>
      <c r="B15" s="89"/>
      <c r="C15" s="14" t="str">
        <f>[9]POA!$B$38</f>
        <v>realizar la fumigacion contra roedores de manera constante en las instalaciones del mercado municipal</v>
      </c>
      <c r="D15" s="15" t="str">
        <f>[2]MIR!$F$22</f>
        <v xml:space="preserve">Porcentaje de Unidades = (No. De Unidades Habilitadas / No. Total de Unidades) *100                                     PU= (NUH/NTU) *100                          </v>
      </c>
      <c r="E15" s="4" t="s">
        <v>37</v>
      </c>
      <c r="F15" s="4" t="s">
        <v>80</v>
      </c>
      <c r="G15" s="22">
        <v>3</v>
      </c>
      <c r="H15" s="23">
        <v>3</v>
      </c>
      <c r="I15" s="24">
        <f t="shared" si="0"/>
        <v>100</v>
      </c>
      <c r="J15" s="24" t="s">
        <v>38</v>
      </c>
      <c r="K15" s="19"/>
      <c r="L15" s="20"/>
      <c r="M15" s="21" t="s">
        <v>35</v>
      </c>
    </row>
  </sheetData>
  <mergeCells count="23">
    <mergeCell ref="G10:I10"/>
    <mergeCell ref="J10:J11"/>
    <mergeCell ref="K10:M10"/>
    <mergeCell ref="A12:A15"/>
    <mergeCell ref="B12:B15"/>
    <mergeCell ref="A10:A11"/>
    <mergeCell ref="B10:B11"/>
    <mergeCell ref="C10:C11"/>
    <mergeCell ref="D10:D11"/>
    <mergeCell ref="E10:E11"/>
    <mergeCell ref="F10:F11"/>
    <mergeCell ref="K9:M9"/>
    <mergeCell ref="A1:M2"/>
    <mergeCell ref="A3:B3"/>
    <mergeCell ref="C3:I3"/>
    <mergeCell ref="A4:B4"/>
    <mergeCell ref="C4:I4"/>
    <mergeCell ref="L4:M4"/>
    <mergeCell ref="A5:M5"/>
    <mergeCell ref="A7:B7"/>
    <mergeCell ref="C7:E7"/>
    <mergeCell ref="I7:J7"/>
    <mergeCell ref="K7:M7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57</vt:i4>
      </vt:variant>
      <vt:variant>
        <vt:lpstr>Rangos con nombre</vt:lpstr>
      </vt:variant>
      <vt:variant>
        <vt:i4>57</vt:i4>
      </vt:variant>
    </vt:vector>
  </HeadingPairs>
  <TitlesOfParts>
    <vt:vector size="114" baseType="lpstr">
      <vt:lpstr>Hoja1</vt:lpstr>
      <vt:lpstr>56.-DIRECCION CASA DE LA CULTUR</vt:lpstr>
      <vt:lpstr>55.-DIRECCION SERVICIO MEDICO</vt:lpstr>
      <vt:lpstr>54.-DIRECCION INSTITUCIONES EDU</vt:lpstr>
      <vt:lpstr>53.-DIRECCION DE JUVENTUD</vt:lpstr>
      <vt:lpstr>52.-DIRECCION DE PROGRAMAS SOCI</vt:lpstr>
      <vt:lpstr>51.-DIRECCION DE RASTRO</vt:lpstr>
      <vt:lpstr>50.-DIRECCION DE MOVILIDAD</vt:lpstr>
      <vt:lpstr>49.-DIRECCION DE  MERCADO </vt:lpstr>
      <vt:lpstr>48.-DIRECCION DE PANTEONES</vt:lpstr>
      <vt:lpstr>47.-DIRECCION DE PARQUES</vt:lpstr>
      <vt:lpstr>46.-DIRECCION DE LIMPIA</vt:lpstr>
      <vt:lpstr>45.-DIRECCION DE ALUMBRADO</vt:lpstr>
      <vt:lpstr>44.-DIRECCION DE DEPORTES</vt:lpstr>
      <vt:lpstr>43.-DIRECCION DE REGLAMENTOS</vt:lpstr>
      <vt:lpstr>42.-DIRECCION DE PROTECCION C.</vt:lpstr>
      <vt:lpstr>41.-DIRECCION DE ASUNTOS JURI.</vt:lpstr>
      <vt:lpstr>40.-DIRECCION DE PREVENCION D.</vt:lpstr>
      <vt:lpstr>39.-DIRECCION DE TRANSITO</vt:lpstr>
      <vt:lpstr>38.-DIRECCION DE SEGURIDAD P.</vt:lpstr>
      <vt:lpstr>37.-DIRECCION DE LA DIVERSIDAD</vt:lpstr>
      <vt:lpstr>36.-DIRECCION DE IGUALDAD </vt:lpstr>
      <vt:lpstr>35.-DIRECCION GENERAL DEL DIF</vt:lpstr>
      <vt:lpstr>34.-DIRECCION DE TRANSPARENCIA</vt:lpstr>
      <vt:lpstr>33.-DIRECCION DE EVALUACION</vt:lpstr>
      <vt:lpstr>32.-DIRECCION DE PLANEACION</vt:lpstr>
      <vt:lpstr>31.-DIRECCION DE SALUD</vt:lpstr>
      <vt:lpstr>30.-DIRECCION DE EDUCACION</vt:lpstr>
      <vt:lpstr>29.-DIRECCION DE DESARROLLO R</vt:lpstr>
      <vt:lpstr>28.DIRECCION DE ATENCION A COM.</vt:lpstr>
      <vt:lpstr>27.-DIRECCION DE OFICIALIA </vt:lpstr>
      <vt:lpstr>26.DIRECCION DE COMUNICACION S.</vt:lpstr>
      <vt:lpstr>25.-DIRECCION DE DESARROLLO S.</vt:lpstr>
      <vt:lpstr>24.-DIRECCION DE SERVICIOS G.</vt:lpstr>
      <vt:lpstr>23.-JEFATURA DE AGUA POTABLE</vt:lpstr>
      <vt:lpstr>22.-DIRECCION DE SERVICIOS P.</vt:lpstr>
      <vt:lpstr>21.-DIRECCION DE DESARROLLO EC.</vt:lpstr>
      <vt:lpstr>20.-DIRECCION DE ECOLOGIA Y M. </vt:lpstr>
      <vt:lpstr>19.-DIRECCION DE OBRAS PUBLICAS</vt:lpstr>
      <vt:lpstr>18.-DIRECCION DE CONTROL P.</vt:lpstr>
      <vt:lpstr>17.-DIRECCION DE CATASTRO</vt:lpstr>
      <vt:lpstr>16.-DIRECCION DE CONTABILIDAD</vt:lpstr>
      <vt:lpstr>15.-DIRECCION DE CUENTA PUBLICA</vt:lpstr>
      <vt:lpstr>14.-DIRECCION DE RECURSOS H.</vt:lpstr>
      <vt:lpstr>13.-DIRECCION GENERAL DE ADMON </vt:lpstr>
      <vt:lpstr>12.-SECRETARIA GENERAL</vt:lpstr>
      <vt:lpstr>11.-ORGANO DE CONTROL INTERNO</vt:lpstr>
      <vt:lpstr>10.-SINDICATURA</vt:lpstr>
      <vt:lpstr>09.-REGIDURIA DE CULTURA</vt:lpstr>
      <vt:lpstr>08.-REGIDURIA DE MEDIO AMBIENTE</vt:lpstr>
      <vt:lpstr>07.-REGIDURIA DE SALUD Y JUV.</vt:lpstr>
      <vt:lpstr>06.-REGIDURIA DE DERECHOS DE</vt:lpstr>
      <vt:lpstr>05.REGIDURIA DE ATENCION Y PAR.</vt:lpstr>
      <vt:lpstr>04.-REGIDURIA DE EDUACION</vt:lpstr>
      <vt:lpstr>03.-REGIDURIA DE DESARROLLO RU.</vt:lpstr>
      <vt:lpstr>02.-REGIDURIA DE DESARROLLO URB</vt:lpstr>
      <vt:lpstr>01.-PRESIDENCIA</vt:lpstr>
      <vt:lpstr>'01.-PRESIDENCIA'!Área_de_impresión</vt:lpstr>
      <vt:lpstr>'02.-REGIDURIA DE DESARROLLO URB'!Área_de_impresión</vt:lpstr>
      <vt:lpstr>'03.-REGIDURIA DE DESARROLLO RU.'!Área_de_impresión</vt:lpstr>
      <vt:lpstr>'04.-REGIDURIA DE EDUACION'!Área_de_impresión</vt:lpstr>
      <vt:lpstr>'05.REGIDURIA DE ATENCION Y PAR.'!Área_de_impresión</vt:lpstr>
      <vt:lpstr>'06.-REGIDURIA DE DERECHOS DE'!Área_de_impresión</vt:lpstr>
      <vt:lpstr>'07.-REGIDURIA DE SALUD Y JUV.'!Área_de_impresión</vt:lpstr>
      <vt:lpstr>'08.-REGIDURIA DE MEDIO AMBIENTE'!Área_de_impresión</vt:lpstr>
      <vt:lpstr>'09.-REGIDURIA DE CULTURA'!Área_de_impresión</vt:lpstr>
      <vt:lpstr>'10.-SINDICATURA'!Área_de_impresión</vt:lpstr>
      <vt:lpstr>'11.-ORGANO DE CONTROL INTERNO'!Área_de_impresión</vt:lpstr>
      <vt:lpstr>'12.-SECRETARIA GENERAL'!Área_de_impresión</vt:lpstr>
      <vt:lpstr>'13.-DIRECCION GENERAL DE ADMON '!Área_de_impresión</vt:lpstr>
      <vt:lpstr>'14.-DIRECCION DE RECURSOS H.'!Área_de_impresión</vt:lpstr>
      <vt:lpstr>'15.-DIRECCION DE CUENTA PUBLICA'!Área_de_impresión</vt:lpstr>
      <vt:lpstr>'16.-DIRECCION DE CONTABILIDAD'!Área_de_impresión</vt:lpstr>
      <vt:lpstr>'17.-DIRECCION DE CATASTRO'!Área_de_impresión</vt:lpstr>
      <vt:lpstr>'18.-DIRECCION DE CONTROL P.'!Área_de_impresión</vt:lpstr>
      <vt:lpstr>'19.-DIRECCION DE OBRAS PUBLICAS'!Área_de_impresión</vt:lpstr>
      <vt:lpstr>'20.-DIRECCION DE ECOLOGIA Y M. '!Área_de_impresión</vt:lpstr>
      <vt:lpstr>'21.-DIRECCION DE DESARROLLO EC.'!Área_de_impresión</vt:lpstr>
      <vt:lpstr>'22.-DIRECCION DE SERVICIOS P.'!Área_de_impresión</vt:lpstr>
      <vt:lpstr>'23.-JEFATURA DE AGUA POTABLE'!Área_de_impresión</vt:lpstr>
      <vt:lpstr>'24.-DIRECCION DE SERVICIOS G.'!Área_de_impresión</vt:lpstr>
      <vt:lpstr>'25.-DIRECCION DE DESARROLLO S.'!Área_de_impresión</vt:lpstr>
      <vt:lpstr>'26.DIRECCION DE COMUNICACION S.'!Área_de_impresión</vt:lpstr>
      <vt:lpstr>'27.-DIRECCION DE OFICIALIA '!Área_de_impresión</vt:lpstr>
      <vt:lpstr>'28.DIRECCION DE ATENCION A COM.'!Área_de_impresión</vt:lpstr>
      <vt:lpstr>'29.-DIRECCION DE DESARROLLO R'!Área_de_impresión</vt:lpstr>
      <vt:lpstr>'30.-DIRECCION DE EDUCACION'!Área_de_impresión</vt:lpstr>
      <vt:lpstr>'31.-DIRECCION DE SALUD'!Área_de_impresión</vt:lpstr>
      <vt:lpstr>'32.-DIRECCION DE PLANEACION'!Área_de_impresión</vt:lpstr>
      <vt:lpstr>'33.-DIRECCION DE EVALUACION'!Área_de_impresión</vt:lpstr>
      <vt:lpstr>'34.-DIRECCION DE TRANSPARENCIA'!Área_de_impresión</vt:lpstr>
      <vt:lpstr>'35.-DIRECCION GENERAL DEL DIF'!Área_de_impresión</vt:lpstr>
      <vt:lpstr>'36.-DIRECCION DE IGUALDAD '!Área_de_impresión</vt:lpstr>
      <vt:lpstr>'37.-DIRECCION DE LA DIVERSIDAD'!Área_de_impresión</vt:lpstr>
      <vt:lpstr>'38.-DIRECCION DE SEGURIDAD P.'!Área_de_impresión</vt:lpstr>
      <vt:lpstr>'39.-DIRECCION DE TRANSITO'!Área_de_impresión</vt:lpstr>
      <vt:lpstr>'40.-DIRECCION DE PREVENCION D.'!Área_de_impresión</vt:lpstr>
      <vt:lpstr>'41.-DIRECCION DE ASUNTOS JURI.'!Área_de_impresión</vt:lpstr>
      <vt:lpstr>'42.-DIRECCION DE PROTECCION C.'!Área_de_impresión</vt:lpstr>
      <vt:lpstr>'43.-DIRECCION DE REGLAMENTOS'!Área_de_impresión</vt:lpstr>
      <vt:lpstr>'44.-DIRECCION DE DEPORTES'!Área_de_impresión</vt:lpstr>
      <vt:lpstr>'45.-DIRECCION DE ALUMBRADO'!Área_de_impresión</vt:lpstr>
      <vt:lpstr>'46.-DIRECCION DE LIMPIA'!Área_de_impresión</vt:lpstr>
      <vt:lpstr>'47.-DIRECCION DE PARQUES'!Área_de_impresión</vt:lpstr>
      <vt:lpstr>'48.-DIRECCION DE PANTEONES'!Área_de_impresión</vt:lpstr>
      <vt:lpstr>'49.-DIRECCION DE  MERCADO '!Área_de_impresión</vt:lpstr>
      <vt:lpstr>'50.-DIRECCION DE MOVILIDAD'!Área_de_impresión</vt:lpstr>
      <vt:lpstr>'51.-DIRECCION DE RASTRO'!Área_de_impresión</vt:lpstr>
      <vt:lpstr>'52.-DIRECCION DE PROGRAMAS SOCI'!Área_de_impresión</vt:lpstr>
      <vt:lpstr>'53.-DIRECCION DE JUVENTUD'!Área_de_impresión</vt:lpstr>
      <vt:lpstr>'54.-DIRECCION INSTITUCIONES EDU'!Área_de_impresión</vt:lpstr>
      <vt:lpstr>'55.-DIRECCION SERVICIO MEDICO'!Área_de_impresión</vt:lpstr>
      <vt:lpstr>'56.-DIRECCION CASA DE LA CULTUR'!Área_de_impresión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user</cp:lastModifiedBy>
  <cp:lastPrinted>2025-03-24T20:41:39Z</cp:lastPrinted>
  <dcterms:created xsi:type="dcterms:W3CDTF">2023-04-20T14:22:20Z</dcterms:created>
  <dcterms:modified xsi:type="dcterms:W3CDTF">2025-03-24T20:43:51Z</dcterms:modified>
</cp:coreProperties>
</file>