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TRANSPARENCIA\2024\TERCER TRIMESTRE\"/>
    </mc:Choice>
  </mc:AlternateContent>
  <bookViews>
    <workbookView xWindow="-120" yWindow="-120" windowWidth="19440" windowHeight="11760" firstSheet="42" activeTab="43"/>
  </bookViews>
  <sheets>
    <sheet name="44.- DIRECCION DE DEPORTES" sheetId="67" r:id="rId1"/>
    <sheet name="43.-DIRECCIÓN DE REGLAME" sheetId="66" r:id="rId2"/>
    <sheet name="42.-DIRECCIÓN DE PROTECCIÓN C" sheetId="65" r:id="rId3"/>
    <sheet name="41.-DIRECCIÓN DE ASUNTOS JURID" sheetId="64" r:id="rId4"/>
    <sheet name="40.-DIRECCIÓN DE PREVENCIÓN S " sheetId="63" r:id="rId5"/>
    <sheet name="39.-DIRECCIÓN DE TRAN" sheetId="62" r:id="rId6"/>
    <sheet name="38.-DIRECCIÓN GENERAL DE SEGUR " sheetId="61" r:id="rId7"/>
    <sheet name="37.-DIRECCIÓN DE LA DIVERCIDAD " sheetId="60" r:id="rId8"/>
    <sheet name="36.-DIRECCIÓN DE LA INSTANCIA " sheetId="59" r:id="rId9"/>
    <sheet name="35.-DIRECCIÓN GENERAL DEL" sheetId="58" r:id="rId10"/>
    <sheet name="34.-DIRECCIÓN DE UNIDAD DE TRAN" sheetId="57" r:id="rId11"/>
    <sheet name="33.-DIRECCIÓN DE LA INSTANCIA  " sheetId="56" r:id="rId12"/>
    <sheet name="32.-DIRECCIÓN DE PLANEA" sheetId="55" r:id="rId13"/>
    <sheet name="31.-DIRECCIÓN DE S" sheetId="54" r:id="rId14"/>
    <sheet name="30.-DIRECCIÓN DE EDUCA" sheetId="53" r:id="rId15"/>
    <sheet name="29.-DIRECCIÓN DE DESARROLLO R" sheetId="52" r:id="rId16"/>
    <sheet name="28.-DIRECCIÓN DE ATENCIÓN A COM" sheetId="51" r:id="rId17"/>
    <sheet name="27.-DIRECCIÓN DE OFICIALIA DE R" sheetId="50" r:id="rId18"/>
    <sheet name="26.-DIRECCIÓN DE COMUNICACIÓN S" sheetId="49" r:id="rId19"/>
    <sheet name="25.-DIRECCIÓN DE DESARROLLO SO" sheetId="48" r:id="rId20"/>
    <sheet name="24.-DIRECCIÓN DE SERVICIOS GENE" sheetId="47" r:id="rId21"/>
    <sheet name="23.-JEFATURA DE SISTEMA DE AGUA" sheetId="46" r:id="rId22"/>
    <sheet name="22.-DIRECCIÓN DE SERVICIOS PUBL" sheetId="45" r:id="rId23"/>
    <sheet name="21.-DIRECCIÓN DE DESARROLLO ECO" sheetId="44" r:id="rId24"/>
    <sheet name="20.-DIRECCION DE ECOLOGIA" sheetId="43" r:id="rId25"/>
    <sheet name="19.-DERECCIÓN GENERAL DE DESARR" sheetId="42" r:id="rId26"/>
    <sheet name="18.-DIRECCIÓN DE CONTROL PATRIM" sheetId="41" r:id="rId27"/>
    <sheet name="17.-DIRECCIÓN DE CATAS" sheetId="40" r:id="rId28"/>
    <sheet name="16.-DIRECCIÓN DE CONTABILI" sheetId="39" r:id="rId29"/>
    <sheet name="15.-DIRECCIÓN DE CUENTA PÚBL" sheetId="38" r:id="rId30"/>
    <sheet name="14.-DIRECCIÓN DE RECURSOS HUMAN" sheetId="37" r:id="rId31"/>
    <sheet name="13.DIRECCIÓN GENERAL DE ADMINIS" sheetId="36" r:id="rId32"/>
    <sheet name="12.-SECRETARIA GENERAL DE GOBI " sheetId="35" r:id="rId33"/>
    <sheet name="11.-ORGANO DE CONTROL INTE" sheetId="34" r:id="rId34"/>
    <sheet name="10.-SINDICATURA" sheetId="33" r:id="rId35"/>
    <sheet name="9.-REGIDURIA DE CULTURA, RECRE" sheetId="32" r:id="rId36"/>
    <sheet name="8.-REGIDURIA DE MEDIO AMBIENTE " sheetId="31" r:id="rId37"/>
    <sheet name="7.-REGIDURIA DE SALUD Y JUVEN" sheetId="30" r:id="rId38"/>
    <sheet name="6..REGIDURIA DE DERECHO DE LAS " sheetId="29" r:id="rId39"/>
    <sheet name="5.-REGIDURIA DE ATENCIÓN Y PART" sheetId="28" r:id="rId40"/>
    <sheet name="4.-REGIDURIA DE EDUCACIÓN Y GRU" sheetId="27" r:id="rId41"/>
    <sheet name="3.-REGIDURIA DE DESARROLLO RURA" sheetId="26" r:id="rId42"/>
    <sheet name="2.-REGIDURIA E DESARROLLO URBAN" sheetId="25" r:id="rId43"/>
    <sheet name="1.-PRESIDENCIA" sheetId="1" r:id="rId44"/>
  </sheets>
  <externalReferences>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s>
  <definedNames>
    <definedName name="_xlnm.Print_Titles" localSheetId="43">'1.-PRESIDENCIA'!$1:$5</definedName>
    <definedName name="_xlnm.Print_Titles" localSheetId="34">'10.-SINDICATURA'!$1:$5</definedName>
    <definedName name="_xlnm.Print_Titles" localSheetId="33">'11.-ORGANO DE CONTROL INTE'!$1:$5</definedName>
    <definedName name="_xlnm.Print_Titles" localSheetId="32">'12.-SECRETARIA GENERAL DE GOBI '!$1:$5</definedName>
    <definedName name="_xlnm.Print_Titles" localSheetId="31">'13.DIRECCIÓN GENERAL DE ADMINIS'!$1:$5</definedName>
    <definedName name="_xlnm.Print_Titles" localSheetId="30">'14.-DIRECCIÓN DE RECURSOS HUMAN'!$1:$5</definedName>
    <definedName name="_xlnm.Print_Titles" localSheetId="29">'15.-DIRECCIÓN DE CUENTA PÚBL'!$1:$5</definedName>
    <definedName name="_xlnm.Print_Titles" localSheetId="28">'16.-DIRECCIÓN DE CONTABILI'!$1:$5</definedName>
    <definedName name="_xlnm.Print_Titles" localSheetId="27">'17.-DIRECCIÓN DE CATAS'!$1:$5</definedName>
    <definedName name="_xlnm.Print_Titles" localSheetId="26">'18.-DIRECCIÓN DE CONTROL PATRIM'!$1:$5</definedName>
    <definedName name="_xlnm.Print_Titles" localSheetId="25">'19.-DERECCIÓN GENERAL DE DESARR'!$1:$5</definedName>
    <definedName name="_xlnm.Print_Titles" localSheetId="42">'2.-REGIDURIA E DESARROLLO URBAN'!$1:$5</definedName>
    <definedName name="_xlnm.Print_Titles" localSheetId="24">'20.-DIRECCION DE ECOLOGIA'!$1:$5</definedName>
    <definedName name="_xlnm.Print_Titles" localSheetId="23">'21.-DIRECCIÓN DE DESARROLLO ECO'!$1:$5</definedName>
    <definedName name="_xlnm.Print_Titles" localSheetId="22">'22.-DIRECCIÓN DE SERVICIOS PUBL'!$1:$5</definedName>
    <definedName name="_xlnm.Print_Titles" localSheetId="21">'23.-JEFATURA DE SISTEMA DE AGUA'!$1:$5</definedName>
    <definedName name="_xlnm.Print_Titles" localSheetId="20">'24.-DIRECCIÓN DE SERVICIOS GENE'!$1:$5</definedName>
    <definedName name="_xlnm.Print_Titles" localSheetId="19">'25.-DIRECCIÓN DE DESARROLLO SO'!$1:$5</definedName>
    <definedName name="_xlnm.Print_Titles" localSheetId="18">'26.-DIRECCIÓN DE COMUNICACIÓN S'!$1:$5</definedName>
    <definedName name="_xlnm.Print_Titles" localSheetId="17">'27.-DIRECCIÓN DE OFICIALIA DE R'!$1:$5</definedName>
    <definedName name="_xlnm.Print_Titles" localSheetId="16">'28.-DIRECCIÓN DE ATENCIÓN A COM'!$1:$5</definedName>
    <definedName name="_xlnm.Print_Titles" localSheetId="15">'29.-DIRECCIÓN DE DESARROLLO R'!$1:$5</definedName>
    <definedName name="_xlnm.Print_Titles" localSheetId="41">'3.-REGIDURIA DE DESARROLLO RURA'!$1:$5</definedName>
    <definedName name="_xlnm.Print_Titles" localSheetId="14">'30.-DIRECCIÓN DE EDUCA'!$1:$5</definedName>
    <definedName name="_xlnm.Print_Titles" localSheetId="13">'31.-DIRECCIÓN DE S'!$1:$5</definedName>
    <definedName name="_xlnm.Print_Titles" localSheetId="12">'32.-DIRECCIÓN DE PLANEA'!$1:$5</definedName>
    <definedName name="_xlnm.Print_Titles" localSheetId="11">'33.-DIRECCIÓN DE LA INSTANCIA  '!$1:$5</definedName>
    <definedName name="_xlnm.Print_Titles" localSheetId="10">'34.-DIRECCIÓN DE UNIDAD DE TRAN'!$1:$5</definedName>
    <definedName name="_xlnm.Print_Titles" localSheetId="9">'35.-DIRECCIÓN GENERAL DEL'!$1:$5</definedName>
    <definedName name="_xlnm.Print_Titles" localSheetId="8">'36.-DIRECCIÓN DE LA INSTANCIA '!$1:$5</definedName>
    <definedName name="_xlnm.Print_Titles" localSheetId="7">'37.-DIRECCIÓN DE LA DIVERCIDAD '!$1:$5</definedName>
    <definedName name="_xlnm.Print_Titles" localSheetId="6">'38.-DIRECCIÓN GENERAL DE SEGUR '!$1:$5</definedName>
    <definedName name="_xlnm.Print_Titles" localSheetId="5">'39.-DIRECCIÓN DE TRAN'!$1:$5</definedName>
    <definedName name="_xlnm.Print_Titles" localSheetId="40">'4.-REGIDURIA DE EDUCACIÓN Y GRU'!$1:$5</definedName>
    <definedName name="_xlnm.Print_Titles" localSheetId="4">'40.-DIRECCIÓN DE PREVENCIÓN S '!$1:$5</definedName>
    <definedName name="_xlnm.Print_Titles" localSheetId="3">'41.-DIRECCIÓN DE ASUNTOS JURID'!$1:$5</definedName>
    <definedName name="_xlnm.Print_Titles" localSheetId="2">'42.-DIRECCIÓN DE PROTECCIÓN C'!$1:$5</definedName>
    <definedName name="_xlnm.Print_Titles" localSheetId="1">'43.-DIRECCIÓN DE REGLAME'!$1:$5</definedName>
    <definedName name="_xlnm.Print_Titles" localSheetId="0">'44.- DIRECCION DE DEPORTES'!$1:$5</definedName>
    <definedName name="_xlnm.Print_Titles" localSheetId="39">'5.-REGIDURIA DE ATENCIÓN Y PART'!$1:$5</definedName>
    <definedName name="_xlnm.Print_Titles" localSheetId="38">'6..REGIDURIA DE DERECHO DE LAS '!$1:$5</definedName>
    <definedName name="_xlnm.Print_Titles" localSheetId="37">'7.-REGIDURIA DE SALUD Y JUVEN'!$1:$5</definedName>
    <definedName name="_xlnm.Print_Titles" localSheetId="36">'8.-REGIDURIA DE MEDIO AMBIENTE '!$1:$5</definedName>
    <definedName name="_xlnm.Print_Titles" localSheetId="35">'9.-REGIDURIA DE CULTURA, RECRE'!$1:$5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2" i="38" l="1"/>
  <c r="E22" i="38"/>
  <c r="G22" i="38"/>
  <c r="I22" i="38"/>
  <c r="B26" i="27" l="1"/>
  <c r="M8" i="41" l="1"/>
  <c r="B13" i="41"/>
  <c r="E13" i="41"/>
  <c r="I13" i="41"/>
  <c r="N13" i="41"/>
  <c r="B19" i="41"/>
  <c r="E19" i="41"/>
  <c r="G19" i="41"/>
  <c r="I19" i="41"/>
  <c r="B20" i="41"/>
  <c r="E20" i="41"/>
  <c r="G20" i="41"/>
  <c r="I20" i="41"/>
  <c r="B21" i="41"/>
  <c r="E21" i="41"/>
  <c r="G21" i="41"/>
  <c r="I21" i="41"/>
  <c r="B22" i="41"/>
  <c r="E22" i="41"/>
  <c r="G22" i="41"/>
  <c r="I22" i="41"/>
  <c r="B24" i="41"/>
  <c r="E24" i="41"/>
  <c r="G24" i="41"/>
  <c r="I24" i="41"/>
  <c r="B25" i="41"/>
  <c r="E25" i="41"/>
  <c r="G25" i="41"/>
  <c r="I25" i="41"/>
  <c r="B26" i="41"/>
  <c r="E26" i="41"/>
  <c r="G26" i="41"/>
  <c r="I26" i="41"/>
  <c r="B27" i="41"/>
  <c r="E27" i="41"/>
  <c r="G27" i="41"/>
  <c r="I27" i="41"/>
  <c r="C1" i="42"/>
  <c r="N1" i="42"/>
  <c r="B5" i="42"/>
  <c r="A6" i="42"/>
  <c r="B6" i="42"/>
  <c r="C6" i="42"/>
  <c r="D6" i="42"/>
  <c r="E6" i="42"/>
  <c r="F6" i="42"/>
  <c r="G6" i="42"/>
  <c r="H6" i="42"/>
  <c r="I6" i="42"/>
  <c r="J6" i="42"/>
  <c r="K6" i="42"/>
  <c r="L6" i="42"/>
  <c r="M6" i="42"/>
  <c r="N6" i="42"/>
  <c r="O6" i="42"/>
  <c r="P6" i="42"/>
  <c r="Q6" i="42"/>
  <c r="A7" i="42"/>
  <c r="A8" i="42"/>
  <c r="D8" i="42"/>
  <c r="I8" i="42"/>
  <c r="J8" i="42"/>
  <c r="L8" i="42"/>
  <c r="M8" i="42"/>
  <c r="O8" i="42"/>
  <c r="P8" i="42"/>
  <c r="A10" i="42"/>
  <c r="A11" i="42"/>
  <c r="B11" i="42"/>
  <c r="F11" i="42"/>
  <c r="G11" i="42"/>
  <c r="M11" i="42"/>
  <c r="N11" i="42"/>
  <c r="A12" i="42"/>
  <c r="A13" i="42"/>
  <c r="B13" i="42"/>
  <c r="D13" i="42"/>
  <c r="E13" i="42"/>
  <c r="H13" i="42"/>
  <c r="I13" i="42"/>
  <c r="M13" i="42"/>
  <c r="N13" i="42"/>
  <c r="A15" i="42"/>
  <c r="A16" i="42"/>
  <c r="B16" i="42"/>
  <c r="E16" i="42"/>
  <c r="N16" i="42"/>
  <c r="P16" i="42"/>
  <c r="E17" i="42"/>
  <c r="G17" i="42"/>
  <c r="I17" i="42"/>
  <c r="K17" i="42"/>
  <c r="L17" i="42"/>
  <c r="N17" i="42"/>
  <c r="O17" i="42"/>
  <c r="L18" i="42"/>
  <c r="M18" i="42"/>
  <c r="A19" i="42"/>
  <c r="B19" i="42"/>
  <c r="E19" i="42"/>
  <c r="G19" i="42"/>
  <c r="I19" i="42"/>
  <c r="K19" i="42"/>
  <c r="L19" i="42"/>
  <c r="O19" i="42"/>
  <c r="P19" i="42"/>
  <c r="A20" i="42"/>
  <c r="B20" i="42"/>
  <c r="E20" i="42"/>
  <c r="G20" i="42"/>
  <c r="I20" i="42"/>
  <c r="K20" i="42"/>
  <c r="L20" i="42"/>
  <c r="O20" i="42"/>
  <c r="P20" i="42"/>
  <c r="A21" i="42"/>
  <c r="B21" i="42"/>
  <c r="E21" i="42"/>
  <c r="G21" i="42"/>
  <c r="I21" i="42"/>
  <c r="K21" i="42"/>
  <c r="L21" i="42"/>
  <c r="O21" i="42"/>
  <c r="P21" i="42"/>
  <c r="A22" i="42"/>
  <c r="B22" i="42"/>
  <c r="E22" i="42"/>
  <c r="G22" i="42"/>
  <c r="I22" i="42"/>
  <c r="K22" i="42"/>
  <c r="L22" i="42"/>
  <c r="O22" i="42"/>
  <c r="P22" i="42"/>
  <c r="A23" i="42"/>
  <c r="B23" i="42"/>
  <c r="E23" i="42"/>
  <c r="G23" i="42"/>
  <c r="I23" i="42"/>
  <c r="K23" i="42"/>
  <c r="L23" i="42"/>
  <c r="O23" i="42"/>
  <c r="P23" i="42"/>
  <c r="A24" i="42"/>
  <c r="B24" i="42"/>
  <c r="E24" i="42"/>
  <c r="G24" i="42"/>
  <c r="I24" i="42"/>
  <c r="K24" i="42"/>
  <c r="L24" i="42"/>
  <c r="O24" i="42"/>
  <c r="P24" i="42"/>
  <c r="A25" i="42"/>
  <c r="B25" i="42"/>
  <c r="E25" i="42"/>
  <c r="G25" i="42"/>
  <c r="I25" i="42"/>
  <c r="K25" i="42"/>
  <c r="L25" i="42"/>
  <c r="O25" i="42"/>
  <c r="P25" i="42"/>
  <c r="A26" i="42"/>
  <c r="B26" i="42"/>
  <c r="E26" i="42"/>
  <c r="G26" i="42"/>
  <c r="I26" i="42"/>
  <c r="K26" i="42"/>
  <c r="L26" i="42"/>
  <c r="O26" i="42"/>
  <c r="P26" i="42"/>
  <c r="A27" i="42"/>
  <c r="B27" i="42"/>
  <c r="E27" i="42"/>
  <c r="G27" i="42"/>
  <c r="I27" i="42"/>
  <c r="K27" i="42"/>
  <c r="L27" i="42"/>
  <c r="O27" i="42"/>
  <c r="P27" i="42"/>
  <c r="A28" i="42"/>
  <c r="A29" i="42"/>
  <c r="B29" i="42"/>
  <c r="E29" i="42"/>
  <c r="G29" i="42"/>
  <c r="I29" i="42"/>
  <c r="K29" i="42"/>
  <c r="L29" i="42"/>
  <c r="O29" i="42"/>
  <c r="P29" i="42"/>
  <c r="A30" i="42"/>
  <c r="B30" i="42"/>
  <c r="E30" i="42"/>
  <c r="G30" i="42"/>
  <c r="I30" i="42"/>
  <c r="K30" i="42"/>
  <c r="L30" i="42"/>
  <c r="O30" i="42"/>
  <c r="P30" i="42"/>
  <c r="A31" i="42"/>
  <c r="B31" i="42"/>
  <c r="E31" i="42"/>
  <c r="G31" i="42"/>
  <c r="I31" i="42"/>
  <c r="K31" i="42"/>
  <c r="L31" i="42"/>
  <c r="O31" i="42"/>
  <c r="P31" i="42"/>
  <c r="A32" i="42"/>
  <c r="B32" i="42"/>
  <c r="E32" i="42"/>
  <c r="G32" i="42"/>
  <c r="I32" i="42"/>
  <c r="K32" i="42"/>
  <c r="L32" i="42"/>
  <c r="O32" i="42"/>
  <c r="P32" i="42"/>
  <c r="A33" i="42"/>
  <c r="B33" i="42"/>
  <c r="E33" i="42"/>
  <c r="G33" i="42"/>
  <c r="I33" i="42"/>
  <c r="K33" i="42"/>
  <c r="L33" i="42"/>
  <c r="O33" i="42"/>
  <c r="P33" i="42"/>
  <c r="A34" i="42"/>
  <c r="B34" i="42"/>
  <c r="E34" i="42"/>
  <c r="G34" i="42"/>
  <c r="I34" i="42"/>
  <c r="K34" i="42"/>
  <c r="L34" i="42"/>
  <c r="O34" i="42"/>
  <c r="P34" i="42"/>
  <c r="A35" i="42"/>
  <c r="B35" i="42"/>
  <c r="E35" i="42"/>
  <c r="G35" i="42"/>
  <c r="I35" i="42"/>
  <c r="K35" i="42"/>
  <c r="L35" i="42"/>
  <c r="O35" i="42"/>
  <c r="P35" i="42"/>
  <c r="A36" i="42"/>
  <c r="B36" i="42"/>
  <c r="E36" i="42"/>
  <c r="G36" i="42"/>
  <c r="I36" i="42"/>
  <c r="K36" i="42"/>
  <c r="L36" i="42"/>
  <c r="O36" i="42"/>
  <c r="P36" i="42"/>
  <c r="A37" i="42"/>
  <c r="B37" i="42"/>
  <c r="E37" i="42"/>
  <c r="G37" i="42"/>
  <c r="I37" i="42"/>
  <c r="K37" i="42"/>
  <c r="L37" i="42"/>
  <c r="O37" i="42"/>
  <c r="P37" i="42"/>
  <c r="A38" i="42"/>
  <c r="B38" i="42"/>
  <c r="E38" i="42"/>
  <c r="G38" i="42"/>
  <c r="I38" i="42"/>
  <c r="K38" i="42"/>
  <c r="L38" i="42"/>
  <c r="O38" i="42"/>
  <c r="P38" i="42"/>
  <c r="A39" i="42"/>
  <c r="B39" i="42"/>
  <c r="E39" i="42"/>
  <c r="G39" i="42"/>
  <c r="I39" i="42"/>
  <c r="K39" i="42"/>
  <c r="L39" i="42"/>
  <c r="O39" i="42"/>
  <c r="P39" i="42"/>
  <c r="P25" i="64" l="1"/>
  <c r="P26" i="64"/>
  <c r="P27" i="64"/>
  <c r="P28" i="64"/>
  <c r="P24" i="64"/>
  <c r="P20" i="64"/>
  <c r="P21" i="64"/>
  <c r="P22" i="64"/>
  <c r="P19" i="64"/>
  <c r="E22" i="53" l="1"/>
  <c r="B22" i="53"/>
  <c r="I21" i="53"/>
  <c r="G21" i="53"/>
  <c r="E21" i="53"/>
  <c r="B21" i="53"/>
  <c r="I20" i="53"/>
  <c r="G20" i="53"/>
  <c r="E20" i="53"/>
  <c r="B20" i="53"/>
  <c r="I19" i="53"/>
  <c r="G19" i="53"/>
  <c r="E19" i="53"/>
  <c r="B19" i="53"/>
  <c r="N13" i="53"/>
  <c r="I13" i="53"/>
  <c r="E13" i="53"/>
  <c r="B13" i="53"/>
  <c r="M8" i="53"/>
  <c r="E27" i="51" l="1"/>
  <c r="B27" i="51"/>
  <c r="B25" i="51"/>
  <c r="E24" i="51"/>
  <c r="B24" i="51"/>
  <c r="B22" i="51"/>
  <c r="B20" i="51"/>
  <c r="E19" i="51"/>
  <c r="B19" i="51"/>
  <c r="N13" i="51"/>
  <c r="I13" i="51"/>
  <c r="E13" i="51"/>
  <c r="B13" i="51"/>
  <c r="M8" i="51"/>
  <c r="I27" i="40" l="1"/>
  <c r="G27" i="40"/>
  <c r="E27" i="40"/>
  <c r="B27" i="40"/>
  <c r="I26" i="40"/>
  <c r="G26" i="40"/>
  <c r="E26" i="40"/>
  <c r="B26" i="40"/>
  <c r="I25" i="40"/>
  <c r="G25" i="40"/>
  <c r="E25" i="40"/>
  <c r="B25" i="40"/>
  <c r="I24" i="40"/>
  <c r="G24" i="40"/>
  <c r="E24" i="40"/>
  <c r="B24" i="40"/>
  <c r="I22" i="40"/>
  <c r="G22" i="40"/>
  <c r="E22" i="40"/>
  <c r="B22" i="40"/>
  <c r="I21" i="40"/>
  <c r="G21" i="40"/>
  <c r="E21" i="40"/>
  <c r="B21" i="40"/>
  <c r="I20" i="40"/>
  <c r="G20" i="40"/>
  <c r="E20" i="40"/>
  <c r="B20" i="40"/>
  <c r="I19" i="40"/>
  <c r="G19" i="40"/>
  <c r="E19" i="40"/>
  <c r="B19" i="40"/>
  <c r="N13" i="40"/>
  <c r="I13" i="40"/>
  <c r="E13" i="40"/>
  <c r="M8" i="40"/>
  <c r="B13" i="40"/>
  <c r="B11" i="40"/>
  <c r="N11" i="40"/>
  <c r="G11" i="40"/>
  <c r="I27" i="36" l="1"/>
  <c r="G27" i="36"/>
  <c r="E27" i="36"/>
  <c r="B27" i="36"/>
  <c r="I26" i="36"/>
  <c r="G26" i="36"/>
  <c r="E26" i="36"/>
  <c r="B26" i="36"/>
  <c r="I25" i="36"/>
  <c r="G25" i="36"/>
  <c r="E25" i="36"/>
  <c r="B25" i="36"/>
  <c r="I24" i="36"/>
  <c r="G24" i="36"/>
  <c r="E24" i="36"/>
  <c r="B24" i="36"/>
  <c r="I22" i="36"/>
  <c r="G22" i="36"/>
  <c r="E22" i="36"/>
  <c r="B22" i="36"/>
  <c r="I21" i="36"/>
  <c r="G21" i="36"/>
  <c r="E21" i="36"/>
  <c r="B21" i="36"/>
  <c r="I20" i="36"/>
  <c r="G20" i="36"/>
  <c r="E20" i="36"/>
  <c r="B20" i="36"/>
  <c r="I19" i="36"/>
  <c r="G19" i="36"/>
  <c r="E19" i="36"/>
  <c r="B19" i="36"/>
  <c r="N13" i="36"/>
  <c r="I13" i="36"/>
  <c r="E13" i="36"/>
  <c r="B13" i="36"/>
  <c r="M8" i="36"/>
  <c r="B11" i="36"/>
  <c r="I27" i="67" l="1"/>
  <c r="G27" i="67"/>
  <c r="E27" i="67"/>
  <c r="B27" i="67"/>
  <c r="I26" i="67"/>
  <c r="G26" i="67"/>
  <c r="E26" i="67"/>
  <c r="B26" i="67"/>
  <c r="I25" i="67"/>
  <c r="G25" i="67"/>
  <c r="E25" i="67"/>
  <c r="B25" i="67"/>
  <c r="I24" i="67"/>
  <c r="G24" i="67"/>
  <c r="E24" i="67"/>
  <c r="B24" i="67"/>
  <c r="I22" i="67"/>
  <c r="G22" i="67"/>
  <c r="E22" i="67"/>
  <c r="B22" i="67"/>
  <c r="I21" i="67"/>
  <c r="G21" i="67"/>
  <c r="E21" i="67"/>
  <c r="B21" i="67"/>
  <c r="I20" i="67"/>
  <c r="G20" i="67"/>
  <c r="E20" i="67"/>
  <c r="B20" i="67"/>
  <c r="I19" i="67"/>
  <c r="G19" i="67"/>
  <c r="E19" i="67"/>
  <c r="B19" i="67"/>
  <c r="N13" i="67"/>
  <c r="I13" i="67"/>
  <c r="E13" i="67"/>
  <c r="B13" i="67"/>
  <c r="M8" i="67"/>
  <c r="N11" i="67"/>
  <c r="G11" i="67"/>
  <c r="I27" i="66" l="1"/>
  <c r="G27" i="66"/>
  <c r="E27" i="66"/>
  <c r="B27" i="66"/>
  <c r="I26" i="66"/>
  <c r="G26" i="66"/>
  <c r="E26" i="66"/>
  <c r="B26" i="66"/>
  <c r="I24" i="66"/>
  <c r="G24" i="66"/>
  <c r="E24" i="66"/>
  <c r="B24" i="66"/>
  <c r="I25" i="66"/>
  <c r="G25" i="66"/>
  <c r="I27" i="65" l="1"/>
  <c r="G27" i="65"/>
  <c r="E27" i="65"/>
  <c r="B27" i="65"/>
  <c r="I26" i="65"/>
  <c r="G26" i="65"/>
  <c r="E26" i="65"/>
  <c r="B26" i="65"/>
  <c r="I25" i="65"/>
  <c r="G25" i="65"/>
  <c r="E25" i="65"/>
  <c r="B25" i="65"/>
  <c r="I24" i="65"/>
  <c r="G24" i="65"/>
  <c r="E24" i="65"/>
  <c r="B24" i="65"/>
  <c r="I22" i="65"/>
  <c r="G22" i="65"/>
  <c r="E22" i="65"/>
  <c r="B22" i="65"/>
  <c r="B21" i="65"/>
  <c r="I20" i="65"/>
  <c r="G20" i="65"/>
  <c r="E20" i="65"/>
  <c r="B20" i="65"/>
  <c r="I19" i="65"/>
  <c r="G19" i="65"/>
  <c r="E19" i="65"/>
  <c r="B19" i="65"/>
  <c r="N13" i="65"/>
  <c r="I13" i="65"/>
  <c r="E13" i="65"/>
  <c r="B13" i="65"/>
  <c r="M8" i="65"/>
  <c r="N11" i="65"/>
  <c r="G11" i="65"/>
  <c r="N13" i="64" l="1"/>
  <c r="I13" i="64"/>
  <c r="E13" i="64"/>
  <c r="B13" i="64"/>
  <c r="I27" i="63" l="1"/>
  <c r="G27" i="63"/>
  <c r="E27" i="63"/>
  <c r="B27" i="63"/>
  <c r="I26" i="63"/>
  <c r="G26" i="63"/>
  <c r="E26" i="63"/>
  <c r="B26" i="63"/>
  <c r="G25" i="63"/>
  <c r="E25" i="63"/>
  <c r="B25" i="63"/>
  <c r="I24" i="63"/>
  <c r="G24" i="63"/>
  <c r="E24" i="63"/>
  <c r="I22" i="63"/>
  <c r="G22" i="63"/>
  <c r="E22" i="63"/>
  <c r="B22" i="63"/>
  <c r="I21" i="63"/>
  <c r="G21" i="63"/>
  <c r="E21" i="63"/>
  <c r="B21" i="63"/>
  <c r="B20" i="63"/>
  <c r="E20" i="63"/>
  <c r="I19" i="63"/>
  <c r="G19" i="63"/>
  <c r="E19" i="63"/>
  <c r="B19" i="63"/>
  <c r="E13" i="63"/>
  <c r="B13" i="63"/>
  <c r="M8" i="63"/>
  <c r="G11" i="63"/>
  <c r="B11" i="63"/>
  <c r="I31" i="62" l="1"/>
  <c r="I30" i="62"/>
  <c r="G31" i="62"/>
  <c r="G30" i="62"/>
  <c r="E31" i="62"/>
  <c r="E30" i="62"/>
  <c r="B31" i="62"/>
  <c r="B30" i="62"/>
  <c r="I29" i="62"/>
  <c r="G29" i="62"/>
  <c r="E29" i="62"/>
  <c r="B29" i="62"/>
  <c r="I28" i="62"/>
  <c r="G28" i="62"/>
  <c r="E28" i="62"/>
  <c r="B28" i="62"/>
  <c r="I27" i="62"/>
  <c r="G27" i="62"/>
  <c r="E27" i="62"/>
  <c r="B27" i="62"/>
  <c r="I26" i="62"/>
  <c r="G26" i="62"/>
  <c r="E26" i="62"/>
  <c r="B26" i="62"/>
  <c r="I25" i="62"/>
  <c r="G25" i="62"/>
  <c r="E25" i="62"/>
  <c r="B25" i="62"/>
  <c r="I24" i="62"/>
  <c r="G24" i="62"/>
  <c r="E24" i="62"/>
  <c r="B24" i="62"/>
  <c r="I22" i="62"/>
  <c r="G22" i="62"/>
  <c r="E22" i="62"/>
  <c r="B22" i="62"/>
  <c r="I21" i="62"/>
  <c r="G21" i="62"/>
  <c r="E21" i="62"/>
  <c r="B21" i="62"/>
  <c r="I20" i="62"/>
  <c r="G20" i="62"/>
  <c r="E20" i="62"/>
  <c r="B20" i="62"/>
  <c r="I19" i="62"/>
  <c r="G19" i="62"/>
  <c r="E19" i="62"/>
  <c r="B19" i="62"/>
  <c r="N13" i="62"/>
  <c r="I13" i="62"/>
  <c r="E13" i="62"/>
  <c r="B13" i="62"/>
  <c r="M8" i="62"/>
  <c r="N11" i="62"/>
  <c r="G11" i="62"/>
  <c r="I27" i="61" l="1"/>
  <c r="G27" i="61"/>
  <c r="E27" i="61"/>
  <c r="B27" i="61"/>
  <c r="I26" i="61"/>
  <c r="G26" i="61"/>
  <c r="E26" i="61"/>
  <c r="B26" i="61"/>
  <c r="I25" i="61"/>
  <c r="G25" i="61"/>
  <c r="E25" i="61"/>
  <c r="B25" i="61"/>
  <c r="I24" i="61"/>
  <c r="G24" i="61"/>
  <c r="E24" i="61"/>
  <c r="B24" i="61"/>
  <c r="I22" i="61"/>
  <c r="G22" i="61"/>
  <c r="E22" i="61"/>
  <c r="B22" i="61"/>
  <c r="I21" i="61"/>
  <c r="G21" i="61"/>
  <c r="E21" i="61"/>
  <c r="B21" i="61"/>
  <c r="I20" i="61"/>
  <c r="G20" i="61"/>
  <c r="E20" i="61"/>
  <c r="B20" i="61"/>
  <c r="I19" i="61"/>
  <c r="G19" i="61"/>
  <c r="E19" i="61"/>
  <c r="B19" i="61"/>
  <c r="N13" i="61"/>
  <c r="I13" i="61"/>
  <c r="E13" i="61"/>
  <c r="B13" i="61"/>
  <c r="M8" i="61"/>
  <c r="G11" i="61"/>
  <c r="I27" i="60" l="1"/>
  <c r="G27" i="60"/>
  <c r="E27" i="60"/>
  <c r="B27" i="60"/>
  <c r="I26" i="60"/>
  <c r="G26" i="60"/>
  <c r="E26" i="60"/>
  <c r="B26" i="60"/>
  <c r="I25" i="60"/>
  <c r="G25" i="60"/>
  <c r="E25" i="60"/>
  <c r="B25" i="60"/>
  <c r="I24" i="60"/>
  <c r="G24" i="60"/>
  <c r="E24" i="60"/>
  <c r="B24" i="60"/>
  <c r="I22" i="60"/>
  <c r="G22" i="60"/>
  <c r="E22" i="60"/>
  <c r="B22" i="60"/>
  <c r="I21" i="60"/>
  <c r="G21" i="60"/>
  <c r="E21" i="60"/>
  <c r="B21" i="60"/>
  <c r="I20" i="60"/>
  <c r="G20" i="60"/>
  <c r="E20" i="60"/>
  <c r="B20" i="60"/>
  <c r="I19" i="60"/>
  <c r="G19" i="60"/>
  <c r="E19" i="60"/>
  <c r="B19" i="60"/>
  <c r="N13" i="60"/>
  <c r="I13" i="60"/>
  <c r="E13" i="60"/>
  <c r="B13" i="60"/>
  <c r="I27" i="59" l="1"/>
  <c r="G27" i="59"/>
  <c r="E27" i="59"/>
  <c r="B27" i="59"/>
  <c r="I26" i="59"/>
  <c r="G26" i="59"/>
  <c r="E26" i="59"/>
  <c r="B26" i="59"/>
  <c r="I25" i="59"/>
  <c r="G25" i="59"/>
  <c r="E25" i="59"/>
  <c r="B25" i="59"/>
  <c r="I24" i="59"/>
  <c r="G24" i="59"/>
  <c r="E24" i="59"/>
  <c r="B24" i="59"/>
  <c r="I22" i="59"/>
  <c r="G22" i="59"/>
  <c r="E22" i="59"/>
  <c r="B22" i="59"/>
  <c r="I21" i="59"/>
  <c r="G21" i="59"/>
  <c r="E21" i="59"/>
  <c r="B21" i="59"/>
  <c r="I20" i="59"/>
  <c r="G20" i="59"/>
  <c r="E20" i="59"/>
  <c r="B20" i="59"/>
  <c r="I19" i="59"/>
  <c r="G19" i="59"/>
  <c r="E19" i="59"/>
  <c r="B19" i="59"/>
  <c r="N13" i="59" l="1"/>
  <c r="I13" i="59"/>
  <c r="E13" i="59"/>
  <c r="B13" i="59"/>
  <c r="M8" i="59"/>
  <c r="J8" i="59"/>
  <c r="P20" i="59" s="1"/>
  <c r="P21" i="59" l="1"/>
  <c r="P19" i="59"/>
  <c r="P22" i="59"/>
  <c r="I36" i="58"/>
  <c r="E36" i="58"/>
  <c r="B40" i="58"/>
  <c r="B39" i="58"/>
  <c r="B38" i="58"/>
  <c r="B37" i="58"/>
  <c r="B36" i="58"/>
  <c r="G35" i="58"/>
  <c r="G34" i="58"/>
  <c r="I35" i="58"/>
  <c r="I34" i="58"/>
  <c r="E35" i="58"/>
  <c r="E34" i="58"/>
  <c r="B35" i="58"/>
  <c r="B34" i="58"/>
  <c r="I33" i="58"/>
  <c r="G33" i="58"/>
  <c r="E33" i="58"/>
  <c r="B33" i="58"/>
  <c r="I32" i="58"/>
  <c r="G32" i="58"/>
  <c r="E32" i="58"/>
  <c r="B32" i="58"/>
  <c r="I31" i="58"/>
  <c r="G31" i="58"/>
  <c r="E31" i="58"/>
  <c r="B31" i="58"/>
  <c r="I29" i="58"/>
  <c r="B30" i="58"/>
  <c r="B29" i="58"/>
  <c r="I25" i="58"/>
  <c r="E27" i="58"/>
  <c r="E26" i="58"/>
  <c r="E25" i="58"/>
  <c r="E24" i="58"/>
  <c r="B28" i="58"/>
  <c r="B27" i="58"/>
  <c r="B26" i="58"/>
  <c r="B25" i="58"/>
  <c r="I24" i="58"/>
  <c r="B24" i="58"/>
  <c r="E22" i="58"/>
  <c r="B22" i="58"/>
  <c r="B21" i="58"/>
  <c r="I20" i="58"/>
  <c r="E20" i="58"/>
  <c r="B20" i="58"/>
  <c r="I19" i="58"/>
  <c r="G19" i="58"/>
  <c r="E19" i="58"/>
  <c r="B19" i="58"/>
  <c r="N13" i="58"/>
  <c r="I13" i="58"/>
  <c r="E13" i="58"/>
  <c r="B13" i="58"/>
  <c r="M8" i="58"/>
  <c r="G11" i="58"/>
  <c r="P25" i="59" l="1"/>
  <c r="P27" i="59"/>
  <c r="P26" i="59"/>
  <c r="P24" i="59"/>
  <c r="I38" i="57"/>
  <c r="I37" i="57"/>
  <c r="G38" i="57"/>
  <c r="G37" i="57"/>
  <c r="E38" i="57"/>
  <c r="E37" i="57"/>
  <c r="B38" i="57"/>
  <c r="B37" i="57"/>
  <c r="I36" i="57"/>
  <c r="G36" i="57"/>
  <c r="E36" i="57"/>
  <c r="B36" i="57"/>
  <c r="I35" i="57"/>
  <c r="G35" i="57"/>
  <c r="E35" i="57"/>
  <c r="B35" i="57"/>
  <c r="I34" i="57"/>
  <c r="G34" i="57"/>
  <c r="E34" i="57"/>
  <c r="B34" i="57"/>
  <c r="M8" i="57"/>
  <c r="B13" i="57"/>
  <c r="E13" i="57"/>
  <c r="I13" i="57"/>
  <c r="N13" i="57"/>
  <c r="B19" i="57"/>
  <c r="E19" i="57"/>
  <c r="I19" i="57"/>
  <c r="B21" i="57"/>
  <c r="E21" i="57"/>
  <c r="I21" i="57"/>
  <c r="B22" i="57"/>
  <c r="E22" i="57"/>
  <c r="I22" i="57"/>
  <c r="B23" i="57"/>
  <c r="E23" i="57"/>
  <c r="I23" i="57"/>
  <c r="B24" i="57"/>
  <c r="E24" i="57"/>
  <c r="I24" i="57"/>
  <c r="B26" i="57"/>
  <c r="E26" i="57"/>
  <c r="G26" i="57"/>
  <c r="I26" i="57"/>
  <c r="B27" i="57"/>
  <c r="E27" i="57"/>
  <c r="G27" i="57"/>
  <c r="I27" i="57"/>
  <c r="B28" i="57"/>
  <c r="E28" i="57"/>
  <c r="G28" i="57"/>
  <c r="I28" i="57"/>
  <c r="B29" i="57"/>
  <c r="E29" i="57"/>
  <c r="G29" i="57"/>
  <c r="I29" i="57"/>
  <c r="B30" i="57"/>
  <c r="E30" i="57"/>
  <c r="G30" i="57"/>
  <c r="I30" i="57"/>
  <c r="B31" i="57"/>
  <c r="E31" i="57"/>
  <c r="G31" i="57"/>
  <c r="I31" i="57"/>
  <c r="B32" i="57"/>
  <c r="E32" i="57"/>
  <c r="G32" i="57"/>
  <c r="I32" i="57"/>
  <c r="B33" i="57"/>
  <c r="E33" i="57"/>
  <c r="G33" i="57"/>
  <c r="I33" i="57"/>
  <c r="I28" i="55" l="1"/>
  <c r="I29" i="55"/>
  <c r="G29" i="55"/>
  <c r="G28" i="55"/>
  <c r="G27" i="55"/>
  <c r="E28" i="55"/>
  <c r="E27" i="55"/>
  <c r="B29" i="55"/>
  <c r="B28" i="55"/>
  <c r="E29" i="55" s="1"/>
  <c r="B27" i="55"/>
  <c r="E26" i="55"/>
  <c r="B26" i="55"/>
  <c r="G25" i="55"/>
  <c r="E25" i="55"/>
  <c r="B25" i="55"/>
  <c r="I24" i="55"/>
  <c r="G24" i="55"/>
  <c r="E24" i="55"/>
  <c r="B24" i="55"/>
  <c r="I22" i="55"/>
  <c r="E22" i="55" l="1"/>
  <c r="B22" i="55"/>
  <c r="I21" i="55"/>
  <c r="E21" i="55"/>
  <c r="B21" i="55"/>
  <c r="I20" i="55"/>
  <c r="G20" i="55"/>
  <c r="E20" i="55"/>
  <c r="B20" i="55"/>
  <c r="I19" i="55"/>
  <c r="E19" i="55"/>
  <c r="B19" i="55"/>
  <c r="N13" i="55"/>
  <c r="I13" i="55"/>
  <c r="E13" i="55"/>
  <c r="B13" i="55"/>
  <c r="M8" i="55"/>
  <c r="G21" i="54" l="1"/>
  <c r="G22" i="54"/>
  <c r="G27" i="54"/>
  <c r="G26" i="54"/>
  <c r="G25" i="54"/>
  <c r="G24" i="54"/>
  <c r="I27" i="54"/>
  <c r="I26" i="54"/>
  <c r="I25" i="54"/>
  <c r="I24" i="54"/>
  <c r="B26" i="54"/>
  <c r="B25" i="54"/>
  <c r="B24" i="54"/>
  <c r="E27" i="54"/>
  <c r="B27" i="54"/>
  <c r="M8" i="54"/>
  <c r="B13" i="54"/>
  <c r="E13" i="54"/>
  <c r="I13" i="54"/>
  <c r="N13" i="54"/>
  <c r="A19" i="54"/>
  <c r="B19" i="54"/>
  <c r="E19" i="54"/>
  <c r="G19" i="54"/>
  <c r="I19" i="54"/>
  <c r="B20" i="54"/>
  <c r="E20" i="54"/>
  <c r="G20" i="54"/>
  <c r="I20" i="54"/>
  <c r="B21" i="54"/>
  <c r="E21" i="54"/>
  <c r="I21" i="54"/>
  <c r="B22" i="54"/>
  <c r="E22" i="54"/>
  <c r="I22" i="54"/>
  <c r="E27" i="52" l="1"/>
  <c r="B27" i="52"/>
  <c r="E26" i="52"/>
  <c r="B26" i="52"/>
  <c r="E25" i="52"/>
  <c r="B25" i="52"/>
  <c r="E24" i="52"/>
  <c r="B24" i="52"/>
  <c r="B22" i="52"/>
  <c r="B21" i="52"/>
  <c r="E20" i="52"/>
  <c r="B20" i="52"/>
  <c r="E19" i="52"/>
  <c r="B19" i="52"/>
  <c r="N13" i="52"/>
  <c r="I13" i="52"/>
  <c r="E13" i="52"/>
  <c r="B13" i="52"/>
  <c r="I26" i="50" l="1"/>
  <c r="I24" i="50"/>
  <c r="E24" i="50"/>
  <c r="B24" i="50"/>
  <c r="I25" i="50"/>
  <c r="E25" i="50"/>
  <c r="B25" i="50"/>
  <c r="E26" i="50"/>
  <c r="B26" i="50"/>
  <c r="E27" i="50"/>
  <c r="B27" i="50"/>
  <c r="I21" i="50"/>
  <c r="E22" i="50"/>
  <c r="B22" i="50"/>
  <c r="E21" i="50"/>
  <c r="B21" i="50"/>
  <c r="I20" i="50"/>
  <c r="E20" i="50"/>
  <c r="B20" i="50"/>
  <c r="I19" i="50"/>
  <c r="E19" i="50"/>
  <c r="B19" i="50"/>
  <c r="N13" i="50"/>
  <c r="I13" i="50"/>
  <c r="E13" i="50"/>
  <c r="B13" i="50"/>
  <c r="M8" i="50"/>
  <c r="B25" i="49" l="1"/>
  <c r="I24" i="49"/>
  <c r="B24" i="49"/>
  <c r="E20" i="49"/>
  <c r="B20" i="49"/>
  <c r="G19" i="49"/>
  <c r="I19" i="49"/>
  <c r="E19" i="49"/>
  <c r="B19" i="49"/>
  <c r="N13" i="49"/>
  <c r="I13" i="49"/>
  <c r="E13" i="49"/>
  <c r="B13" i="49"/>
  <c r="N11" i="49"/>
  <c r="G11" i="49"/>
  <c r="M8" i="49"/>
  <c r="I28" i="48" l="1"/>
  <c r="E28" i="48"/>
  <c r="B28" i="48"/>
  <c r="I27" i="48"/>
  <c r="E27" i="48"/>
  <c r="B27" i="48"/>
  <c r="I26" i="48"/>
  <c r="E26" i="48"/>
  <c r="B26" i="48"/>
  <c r="I25" i="48"/>
  <c r="E25" i="48"/>
  <c r="B25" i="48"/>
  <c r="I24" i="48"/>
  <c r="E24" i="48"/>
  <c r="B24" i="48"/>
  <c r="I22" i="48"/>
  <c r="E22" i="48"/>
  <c r="B22" i="48"/>
  <c r="I21" i="48"/>
  <c r="E21" i="48"/>
  <c r="B21" i="48"/>
  <c r="I19" i="48"/>
  <c r="I20" i="48"/>
  <c r="E20" i="48"/>
  <c r="B20" i="48"/>
  <c r="E19" i="48"/>
  <c r="B19" i="48"/>
  <c r="N13" i="48"/>
  <c r="I13" i="48"/>
  <c r="E13" i="48"/>
  <c r="B13" i="48"/>
  <c r="M8" i="48"/>
  <c r="I27" i="47" l="1"/>
  <c r="I28" i="47" s="1"/>
  <c r="I24" i="47"/>
  <c r="I26" i="47"/>
  <c r="I25" i="47"/>
  <c r="E27" i="47"/>
  <c r="E28" i="47"/>
  <c r="B28" i="47"/>
  <c r="B27" i="47" s="1"/>
  <c r="G27" i="47"/>
  <c r="I22" i="47"/>
  <c r="I21" i="47"/>
  <c r="B21" i="47"/>
  <c r="I20" i="47"/>
  <c r="I19" i="47"/>
  <c r="E19" i="47"/>
  <c r="B19" i="47"/>
  <c r="N13" i="47" l="1"/>
  <c r="I13" i="47"/>
  <c r="E13" i="47" l="1"/>
  <c r="B13" i="47"/>
  <c r="M8" i="47"/>
  <c r="I27" i="46" l="1"/>
  <c r="E27" i="46"/>
  <c r="B27" i="46"/>
  <c r="I26" i="46"/>
  <c r="E26" i="46"/>
  <c r="B26" i="46"/>
  <c r="I25" i="46"/>
  <c r="E25" i="46"/>
  <c r="B25" i="46"/>
  <c r="I24" i="46"/>
  <c r="E24" i="46"/>
  <c r="B24" i="46"/>
  <c r="B21" i="46"/>
  <c r="I19" i="46" l="1"/>
  <c r="G19" i="46"/>
  <c r="G20" i="46"/>
  <c r="I20" i="46"/>
  <c r="I22" i="46"/>
  <c r="I21" i="46" s="1"/>
  <c r="E22" i="46"/>
  <c r="B22" i="46"/>
  <c r="E21" i="46"/>
  <c r="E20" i="46"/>
  <c r="E19" i="46"/>
  <c r="B20" i="46"/>
  <c r="B19" i="46"/>
  <c r="N13" i="46"/>
  <c r="I13" i="46"/>
  <c r="E13" i="46"/>
  <c r="B13" i="46"/>
  <c r="M8" i="46"/>
  <c r="I22" i="45" l="1"/>
  <c r="E22" i="45"/>
  <c r="B22" i="45"/>
  <c r="I21" i="45"/>
  <c r="B21" i="45"/>
  <c r="E21" i="45"/>
  <c r="I20" i="45"/>
  <c r="E20" i="45"/>
  <c r="B20" i="45"/>
  <c r="I19" i="45"/>
  <c r="G19" i="45"/>
  <c r="E19" i="45"/>
  <c r="B19" i="45"/>
  <c r="N13" i="45"/>
  <c r="I13" i="45"/>
  <c r="E13" i="45"/>
  <c r="B13" i="45"/>
  <c r="M8" i="45"/>
  <c r="I27" i="44" l="1"/>
  <c r="E27" i="44"/>
  <c r="B27" i="44"/>
  <c r="I26" i="44"/>
  <c r="E26" i="44"/>
  <c r="B26" i="44"/>
  <c r="I25" i="44"/>
  <c r="E25" i="44"/>
  <c r="B25" i="44"/>
  <c r="E24" i="44"/>
  <c r="B24" i="44"/>
  <c r="I22" i="44"/>
  <c r="B22" i="44"/>
  <c r="B21" i="44"/>
  <c r="E20" i="44"/>
  <c r="B20" i="44"/>
  <c r="E19" i="44"/>
  <c r="B19" i="44"/>
  <c r="N13" i="44"/>
  <c r="I13" i="44"/>
  <c r="E13" i="44"/>
  <c r="B13" i="44"/>
  <c r="I31" i="43" l="1"/>
  <c r="G31" i="43"/>
  <c r="E31" i="43"/>
  <c r="B31" i="43"/>
  <c r="I30" i="43"/>
  <c r="G30" i="43"/>
  <c r="E30" i="43"/>
  <c r="B30" i="43"/>
  <c r="G29" i="43"/>
  <c r="E29" i="43"/>
  <c r="B29" i="43"/>
  <c r="I28" i="43"/>
  <c r="I29" i="43" s="1"/>
  <c r="E28" i="43"/>
  <c r="B28" i="43"/>
  <c r="E27" i="43"/>
  <c r="B27" i="43"/>
  <c r="E26" i="43"/>
  <c r="B26" i="43"/>
  <c r="E25" i="43"/>
  <c r="B25" i="43"/>
  <c r="I24" i="43"/>
  <c r="E24" i="43"/>
  <c r="B24" i="43"/>
  <c r="I21" i="43"/>
  <c r="E22" i="43"/>
  <c r="E21" i="43"/>
  <c r="B22" i="43"/>
  <c r="B21" i="43"/>
  <c r="I20" i="43"/>
  <c r="G20" i="43"/>
  <c r="E20" i="43"/>
  <c r="B20" i="43"/>
  <c r="I19" i="43"/>
  <c r="G19" i="43"/>
  <c r="E19" i="43"/>
  <c r="B19" i="43"/>
  <c r="N13" i="43"/>
  <c r="I13" i="43"/>
  <c r="E13" i="43"/>
  <c r="B13" i="43"/>
  <c r="G27" i="39" l="1"/>
  <c r="B27" i="39"/>
  <c r="I26" i="39"/>
  <c r="G26" i="39"/>
  <c r="E26" i="39"/>
  <c r="B26" i="39"/>
  <c r="E25" i="39"/>
  <c r="B25" i="39"/>
  <c r="G24" i="39"/>
  <c r="E24" i="39"/>
  <c r="B24" i="39"/>
  <c r="K26" i="39"/>
  <c r="B22" i="39"/>
  <c r="B21" i="39"/>
  <c r="I20" i="39"/>
  <c r="G20" i="39"/>
  <c r="E20" i="39"/>
  <c r="B20" i="39"/>
  <c r="I19" i="39"/>
  <c r="G19" i="39"/>
  <c r="E19" i="39"/>
  <c r="B19" i="39"/>
  <c r="N13" i="39"/>
  <c r="I13" i="39"/>
  <c r="E13" i="39"/>
  <c r="B13" i="39"/>
  <c r="M8" i="39"/>
  <c r="I27" i="38" l="1"/>
  <c r="G27" i="38"/>
  <c r="E27" i="38"/>
  <c r="B27" i="38"/>
  <c r="I26" i="38"/>
  <c r="G26" i="38"/>
  <c r="E26" i="38"/>
  <c r="B26" i="38"/>
  <c r="I25" i="38"/>
  <c r="G25" i="38"/>
  <c r="E25" i="38"/>
  <c r="B25" i="38"/>
  <c r="I24" i="38"/>
  <c r="G24" i="38"/>
  <c r="E24" i="38"/>
  <c r="B24" i="38"/>
  <c r="I21" i="38"/>
  <c r="G21" i="38"/>
  <c r="E21" i="38"/>
  <c r="B21" i="38"/>
  <c r="A21" i="38"/>
  <c r="I20" i="38"/>
  <c r="G20" i="38"/>
  <c r="E20" i="38"/>
  <c r="B20" i="38"/>
  <c r="I19" i="38"/>
  <c r="G19" i="38"/>
  <c r="E19" i="38"/>
  <c r="B19" i="38"/>
  <c r="N13" i="38"/>
  <c r="I13" i="38"/>
  <c r="E13" i="38"/>
  <c r="B13" i="38"/>
  <c r="M8" i="38"/>
  <c r="I27" i="37" l="1"/>
  <c r="E27" i="37"/>
  <c r="B27" i="37" l="1"/>
  <c r="I26" i="37"/>
  <c r="G26" i="37"/>
  <c r="E26" i="37"/>
  <c r="B26" i="37"/>
  <c r="I25" i="37"/>
  <c r="E25" i="37"/>
  <c r="B25" i="37"/>
  <c r="I24" i="37"/>
  <c r="G24" i="37"/>
  <c r="E24" i="37"/>
  <c r="B24" i="37"/>
  <c r="I22" i="37"/>
  <c r="G22" i="37"/>
  <c r="E22" i="37"/>
  <c r="B22" i="37"/>
  <c r="I21" i="37"/>
  <c r="G21" i="37"/>
  <c r="E21" i="37"/>
  <c r="B21" i="37"/>
  <c r="E20" i="37"/>
  <c r="B20" i="37"/>
  <c r="G19" i="37"/>
  <c r="E19" i="37"/>
  <c r="B19" i="37"/>
  <c r="N13" i="37"/>
  <c r="I13" i="37"/>
  <c r="E13" i="37"/>
  <c r="B13" i="37"/>
  <c r="M8" i="37"/>
  <c r="I27" i="34" l="1"/>
  <c r="G27" i="34"/>
  <c r="E27" i="34"/>
  <c r="I26" i="34"/>
  <c r="G26" i="34"/>
  <c r="E26" i="34"/>
  <c r="B26" i="34"/>
  <c r="I25" i="34"/>
  <c r="G25" i="34"/>
  <c r="E25" i="34"/>
  <c r="B25" i="34"/>
  <c r="I24" i="34"/>
  <c r="G24" i="34"/>
  <c r="E24" i="34"/>
  <c r="B24" i="34"/>
  <c r="P26" i="34"/>
  <c r="I22" i="34"/>
  <c r="G22" i="34"/>
  <c r="E22" i="34"/>
  <c r="B22" i="34"/>
  <c r="I21" i="34"/>
  <c r="G21" i="34"/>
  <c r="E21" i="34"/>
  <c r="B21" i="34"/>
  <c r="I20" i="34"/>
  <c r="G20" i="34"/>
  <c r="E20" i="34"/>
  <c r="B20" i="34"/>
  <c r="I19" i="34"/>
  <c r="G19" i="34"/>
  <c r="E19" i="34"/>
  <c r="B19" i="34"/>
  <c r="N13" i="34" l="1"/>
  <c r="I13" i="34"/>
  <c r="E13" i="34"/>
  <c r="B13" i="34"/>
  <c r="N11" i="34"/>
  <c r="G11" i="34"/>
  <c r="M8" i="34"/>
  <c r="E27" i="32" l="1"/>
  <c r="B27" i="32"/>
  <c r="E26" i="32"/>
  <c r="B26" i="32"/>
  <c r="E25" i="32"/>
  <c r="B25" i="32"/>
  <c r="E24" i="32"/>
  <c r="B24" i="32"/>
  <c r="E22" i="32"/>
  <c r="B22" i="32"/>
  <c r="E21" i="32"/>
  <c r="B21" i="32"/>
  <c r="E20" i="32"/>
  <c r="B20" i="32"/>
  <c r="E19" i="32"/>
  <c r="B19" i="32"/>
  <c r="N13" i="32"/>
  <c r="I13" i="32"/>
  <c r="E13" i="32"/>
  <c r="B13" i="32"/>
  <c r="M8" i="32"/>
  <c r="E27" i="31" l="1"/>
  <c r="B27" i="31"/>
  <c r="E26" i="31"/>
  <c r="B26" i="31"/>
  <c r="E25" i="31"/>
  <c r="B25" i="31"/>
  <c r="E24" i="31"/>
  <c r="B24" i="31"/>
  <c r="E22" i="31"/>
  <c r="B22" i="31"/>
  <c r="E21" i="31"/>
  <c r="B21" i="31"/>
  <c r="G20" i="31"/>
  <c r="E20" i="31"/>
  <c r="B20" i="31"/>
  <c r="G19" i="31"/>
  <c r="E19" i="31"/>
  <c r="B19" i="31"/>
  <c r="N13" i="31"/>
  <c r="I13" i="31"/>
  <c r="E13" i="31"/>
  <c r="B13" i="31"/>
  <c r="M8" i="31"/>
  <c r="E27" i="30" l="1"/>
  <c r="B27" i="30"/>
  <c r="E26" i="30"/>
  <c r="B26" i="30"/>
  <c r="E25" i="30"/>
  <c r="B25" i="30"/>
  <c r="E24" i="30"/>
  <c r="B24" i="30"/>
  <c r="E20" i="30"/>
  <c r="E19" i="30"/>
  <c r="B22" i="30"/>
  <c r="B21" i="30"/>
  <c r="B20" i="30"/>
  <c r="B19" i="30"/>
  <c r="N13" i="30"/>
  <c r="I13" i="30"/>
  <c r="E13" i="30"/>
  <c r="B13" i="30"/>
  <c r="M8" i="30"/>
  <c r="E26" i="29" l="1"/>
  <c r="B26" i="29"/>
  <c r="E25" i="29"/>
  <c r="B25" i="29"/>
  <c r="E24" i="29"/>
  <c r="B24" i="29"/>
  <c r="E27" i="29"/>
  <c r="B27" i="29"/>
  <c r="E22" i="29"/>
  <c r="B22" i="29"/>
  <c r="E21" i="29"/>
  <c r="B21" i="29"/>
  <c r="E20" i="29"/>
  <c r="B20" i="29"/>
  <c r="G19" i="29"/>
  <c r="E19" i="29"/>
  <c r="B19" i="29"/>
  <c r="N13" i="29"/>
  <c r="I13" i="29"/>
  <c r="E13" i="29"/>
  <c r="B13" i="29"/>
  <c r="M8" i="29"/>
  <c r="B27" i="28" l="1"/>
  <c r="B26" i="28"/>
  <c r="B25" i="28"/>
  <c r="E24" i="28"/>
  <c r="B24" i="28"/>
  <c r="E22" i="28"/>
  <c r="B22" i="28"/>
  <c r="B21" i="28"/>
  <c r="E20" i="28"/>
  <c r="B20" i="28"/>
  <c r="E19" i="28"/>
  <c r="B19" i="28"/>
  <c r="N13" i="28"/>
  <c r="I13" i="28"/>
  <c r="M8" i="28"/>
  <c r="E13" i="28"/>
  <c r="B13" i="28"/>
  <c r="B24" i="27" l="1"/>
  <c r="B25" i="27"/>
  <c r="B27" i="27"/>
  <c r="E20" i="27"/>
  <c r="B20" i="27"/>
  <c r="B19" i="27"/>
  <c r="N13" i="27"/>
  <c r="M8" i="27"/>
  <c r="I13" i="27"/>
  <c r="E13" i="27"/>
  <c r="B13" i="27"/>
  <c r="E26" i="26" l="1"/>
  <c r="B26" i="26"/>
  <c r="B25" i="26"/>
  <c r="B27" i="26"/>
  <c r="B24" i="26"/>
  <c r="G21" i="26"/>
  <c r="E21" i="26"/>
  <c r="E22" i="26"/>
  <c r="B22" i="26"/>
  <c r="B21" i="26"/>
  <c r="G20" i="26"/>
  <c r="E20" i="26"/>
  <c r="B20" i="26"/>
  <c r="G19" i="26"/>
  <c r="E19" i="26"/>
  <c r="B19" i="26"/>
  <c r="N13" i="26"/>
  <c r="I13" i="26"/>
  <c r="M8" i="26"/>
  <c r="E13" i="26"/>
  <c r="B13" i="26"/>
  <c r="B27" i="25" l="1"/>
  <c r="B26" i="25"/>
  <c r="E25" i="25"/>
  <c r="B25" i="25"/>
  <c r="B24" i="25"/>
  <c r="I22" i="25"/>
  <c r="I21" i="25"/>
  <c r="I20" i="25"/>
  <c r="I19" i="25"/>
  <c r="G19" i="25"/>
  <c r="G20" i="25"/>
  <c r="G21" i="25"/>
  <c r="G22" i="25"/>
  <c r="E22" i="25"/>
  <c r="E21" i="25"/>
  <c r="E20" i="25"/>
  <c r="E19" i="25"/>
  <c r="B22" i="25"/>
  <c r="B21" i="25"/>
  <c r="B20" i="25"/>
  <c r="B19" i="25"/>
  <c r="N13" i="25"/>
  <c r="I13" i="25"/>
  <c r="E13" i="25"/>
  <c r="B13" i="25"/>
  <c r="M8" i="25"/>
  <c r="G27" i="1" l="1"/>
  <c r="B27" i="1"/>
  <c r="I26" i="1"/>
  <c r="I27" i="1"/>
  <c r="G26" i="1"/>
  <c r="B26" i="1"/>
  <c r="I25" i="1"/>
  <c r="G25" i="1"/>
  <c r="E25" i="1"/>
  <c r="B25" i="1"/>
  <c r="I24" i="1"/>
  <c r="G24" i="1"/>
  <c r="E24" i="1"/>
  <c r="B24" i="1"/>
  <c r="I22" i="1"/>
  <c r="G22" i="1"/>
  <c r="E22" i="1"/>
  <c r="B22" i="1"/>
  <c r="I21" i="1"/>
  <c r="G21" i="1"/>
  <c r="E21" i="1"/>
  <c r="B21" i="1"/>
  <c r="B20" i="1"/>
  <c r="I19" i="1"/>
  <c r="G19" i="1"/>
  <c r="E19" i="1"/>
  <c r="B19" i="1"/>
  <c r="E27" i="1"/>
  <c r="M8" i="1"/>
  <c r="N13" i="1"/>
  <c r="I13" i="1"/>
  <c r="E13" i="1"/>
  <c r="I27" i="39" l="1"/>
  <c r="I25" i="39"/>
  <c r="G25" i="39"/>
  <c r="I24" i="39"/>
  <c r="I22" i="39"/>
  <c r="G22" i="39"/>
  <c r="I21" i="39"/>
  <c r="G21" i="39"/>
  <c r="E21" i="39"/>
  <c r="E22" i="39"/>
  <c r="E27" i="39"/>
  <c r="K27" i="39"/>
  <c r="K25" i="39"/>
  <c r="K24" i="39"/>
  <c r="P27" i="39"/>
  <c r="P26" i="39"/>
  <c r="P25" i="39"/>
  <c r="P24" i="39"/>
  <c r="P22" i="39"/>
  <c r="P21" i="39"/>
  <c r="P20" i="39"/>
  <c r="N11" i="63" l="1"/>
  <c r="E26" i="1" l="1"/>
  <c r="K20" i="1" l="1"/>
  <c r="I20" i="1"/>
  <c r="G20" i="1"/>
  <c r="E20" i="1"/>
  <c r="K19" i="1"/>
  <c r="D8" i="1" l="1"/>
  <c r="B11" i="1" l="1"/>
</calcChain>
</file>

<file path=xl/sharedStrings.xml><?xml version="1.0" encoding="utf-8"?>
<sst xmlns="http://schemas.openxmlformats.org/spreadsheetml/2006/main" count="4109" uniqueCount="609">
  <si>
    <t>Programa Presupuestario:</t>
  </si>
  <si>
    <t>Unidad Responsable:</t>
  </si>
  <si>
    <t>Programa:</t>
  </si>
  <si>
    <t>Subprograma:</t>
  </si>
  <si>
    <t>Finalidad:</t>
  </si>
  <si>
    <t>Función:</t>
  </si>
  <si>
    <t>Subfunción:</t>
  </si>
  <si>
    <t>Eje Rector:</t>
  </si>
  <si>
    <t>Objetivo:</t>
  </si>
  <si>
    <t>Estrategia:</t>
  </si>
  <si>
    <t>Líneas de Acción:</t>
  </si>
  <si>
    <t>Lógica Vertical</t>
  </si>
  <si>
    <t>Resumen Narrativo</t>
  </si>
  <si>
    <t>Denominación</t>
  </si>
  <si>
    <t>Método de Cálculo</t>
  </si>
  <si>
    <t>Unidad de Medida</t>
  </si>
  <si>
    <t>Tipo- Dimensión - Frecuencia</t>
  </si>
  <si>
    <t>Meta Programada</t>
  </si>
  <si>
    <t>Al Período</t>
  </si>
  <si>
    <t>Realizado al período</t>
  </si>
  <si>
    <t>Avance % al período</t>
  </si>
  <si>
    <t>Responsable del Registro del Avance</t>
  </si>
  <si>
    <t>INDICADORES ESTRATÉGICOS</t>
  </si>
  <si>
    <t>AVANCE</t>
  </si>
  <si>
    <t>RESULTADOS</t>
  </si>
  <si>
    <t>PLAN MUNICIPAL DE DESARROLLO</t>
  </si>
  <si>
    <t>CLASIFICACIÓN PROGRAMÁTICA</t>
  </si>
  <si>
    <t>CLASIFICACIÓN FUNCIONAL</t>
  </si>
  <si>
    <t>FIN</t>
  </si>
  <si>
    <t>Propósito</t>
  </si>
  <si>
    <t>INDICADORES DE GESTIÓN</t>
  </si>
  <si>
    <t>Actividad</t>
  </si>
  <si>
    <t>Presidencia</t>
  </si>
  <si>
    <t>Instrumentar y dar seguimiento a la estrategia para la integriadadde la gestion publica.</t>
  </si>
  <si>
    <t xml:space="preserve"> </t>
  </si>
  <si>
    <t>PRESIDENCIA</t>
  </si>
  <si>
    <t>REGIDURIA DE DESARROLLO URBANO, OBRAS PÚBLICAS Y  DEPORTES.</t>
  </si>
  <si>
    <t>REGIDURIA DE DESARROLLO RURAL Y ASISTENCIA SOCIAL.</t>
  </si>
  <si>
    <t>REGIDURIA DE EDUCACIÓN Y GRUPOS VULNERABLES.</t>
  </si>
  <si>
    <t>REGIDURIA DE ATENCIÓN Y PARTICIPACIÓN SOCIAL DE MIGRANTES Y FOMENTO AL EMPLEO.</t>
  </si>
  <si>
    <t>REGIDURIA DE DERECHO DE LAS NIÑAS, NIÑOS Y ADOLECENTES.</t>
  </si>
  <si>
    <t>REGIDURIA DE SALUD Y JUVENTUD.</t>
  </si>
  <si>
    <t>REGIDURIA DE MEDIO AMBIENTE Y RECURSOS NATURALES Y DE COMERCIO Y ABASTO POPULAR.</t>
  </si>
  <si>
    <t>REGIDURIA DE CULTURA, RECREACIÓN, ESPECTACULOS Y DE EQUIDAD DE GENERO.</t>
  </si>
  <si>
    <t>SINDICATURA.</t>
  </si>
  <si>
    <t>ORGANO DE CONTROL INTERNO.</t>
  </si>
  <si>
    <t>SECRETARIA GENERAL DE GOBIERNO.</t>
  </si>
  <si>
    <t>DIRECCIÓN GENERAL DE ADMINISTRACIÓN Y FINANZAS.</t>
  </si>
  <si>
    <t>DIRECCIÓN DE RECURSOS HUMANOS.</t>
  </si>
  <si>
    <t>DIRECCIÓN DE CUENTA PÚBLICA.</t>
  </si>
  <si>
    <t>DIRECCIÓN DE CONTABILIDAD.</t>
  </si>
  <si>
    <t>DIRECCIÓN DE CATRASTO.</t>
  </si>
  <si>
    <t>DIRECCIÓN DE CONTROL PATRIMONIAL.</t>
  </si>
  <si>
    <t>DIRECCIÓN DE ECOLOGIA Y MEDIO AMBIENTE.</t>
  </si>
  <si>
    <t>DIRECCIÓN DE DESARROLLO ECONOMICO.</t>
  </si>
  <si>
    <t>DIRECCIÓN DE SERVICIOS PUBLICOS.</t>
  </si>
  <si>
    <t>JEFATURA DE SISTEMA DE AGUA POTABLE.</t>
  </si>
  <si>
    <t>DIRECCIÓN DE SERVICIOS GENERALES.</t>
  </si>
  <si>
    <t>DIRECCIÓN DE DESARROLLO SOCIAL.</t>
  </si>
  <si>
    <t>DIRECCIÓN DE COMUNICACIÓN SOCIAL.</t>
  </si>
  <si>
    <t>DIRECCIÓN DE OFICIALIA DE REGISTRO CIVIL.</t>
  </si>
  <si>
    <t xml:space="preserve">DIRECCIÓN DE ATENCIÓN A COMUNIDADES Y ASUNTOS INDIGENAS. </t>
  </si>
  <si>
    <t>DIRECCIÓN DE DESARROLLO RURAL.</t>
  </si>
  <si>
    <t>DIRECCIÓN DE EDUCACIÓN.</t>
  </si>
  <si>
    <t>DIRECCIÓN DE PLANEACIÓN.</t>
  </si>
  <si>
    <t>DIRECCIÓN DE LA UNIDAD DE TRANSPARENCIA.</t>
  </si>
  <si>
    <t>DIRECCIÓN GENERAL DEL DIF.</t>
  </si>
  <si>
    <t>DIRECCIÓN DE LA DIVERCIDAD SEXUAL.</t>
  </si>
  <si>
    <t>DIRECCIÓN DE SEGURIDAD PÚBLICA.</t>
  </si>
  <si>
    <t>DIRECCIÓN DE TRANSITO.</t>
  </si>
  <si>
    <t>DIRECCIÓN DE PREVENCIÓN SOCIAL DEL DELITO.</t>
  </si>
  <si>
    <t>DIRECCIÓN DE ASUNTOS JURIDICOS.</t>
  </si>
  <si>
    <t>DIRECCIÓN DE PROTECCIÓN CIVIL.</t>
  </si>
  <si>
    <t>DIRECCIÓN DE REGLAMENTOS.</t>
  </si>
  <si>
    <t>Desarrollo para el campo</t>
  </si>
  <si>
    <t>Censo de Agricultores</t>
  </si>
  <si>
    <t>Porcenaje de calidad y rendimiento en la producción de Cocechas.</t>
  </si>
  <si>
    <t>Porcentaje de Producción.</t>
  </si>
  <si>
    <t>Componente 1</t>
  </si>
  <si>
    <t>Componente 2</t>
  </si>
  <si>
    <t xml:space="preserve">Actividad 1.1 </t>
  </si>
  <si>
    <t>Actividad 1.2</t>
  </si>
  <si>
    <t>Actividad 1.3</t>
  </si>
  <si>
    <t>Semestral</t>
  </si>
  <si>
    <t>Actividad 2.1</t>
  </si>
  <si>
    <t>Porcentaje de inclusión</t>
  </si>
  <si>
    <t>Porcentaje de participación</t>
  </si>
  <si>
    <t>Temas impartidos / Comunidades programadas *100</t>
  </si>
  <si>
    <t>Plan operativo anual y bitácora fotográfica</t>
  </si>
  <si>
    <t>Actividad 1.1</t>
  </si>
  <si>
    <t xml:space="preserve">Actividad 1.2 </t>
  </si>
  <si>
    <t xml:space="preserve">Actividad 2.1 </t>
  </si>
  <si>
    <t>Listas de asistencia, bitácora fotográfica plan operativo anual</t>
  </si>
  <si>
    <t>Censo de familias que asisten y bitácora fotográfica</t>
  </si>
  <si>
    <t>Listas de asistencia y bitácora fotográfica</t>
  </si>
  <si>
    <t>Participación de las areas administrativas en la elaboración de actividades tanto como de planeación y evaluación del desempeño.</t>
  </si>
  <si>
    <t>Cumplimiento en la integración de Evaluaciones Trimestrales de Desempeño de las Diferentes Areas Administrativas del H. Ayuntamiento.</t>
  </si>
  <si>
    <t>Existen condiciones de comunicación, laborales y administrativas para cumplir con lo programado con las diferentes areas administrativas.</t>
  </si>
  <si>
    <t>Existe un buen desempeño laboral en relacion a las actividadesy trabajos encomendados por los jefes inmediatos.</t>
  </si>
  <si>
    <t>Monitoreo y seguimiento porcentual del avance de actividades programadas en el ejercicio 2022, por cada unidad administrativa.</t>
  </si>
  <si>
    <t>Evaluación y solicitud de informes trimestrales,  en relación a la información recabada y proporcionada por cada unidad administrativa de acuerdo a los avances de sus actividades programadas del ejercicio 2022.</t>
  </si>
  <si>
    <t>Capacitación en relación al programa anual  de evaluación del desempeño.</t>
  </si>
  <si>
    <t>Solicitud de informe anual de programación, avances, evidencias y resultados de actividades programadas por cada unidad administrativa.</t>
  </si>
  <si>
    <t>Porcentaje de parcipación.</t>
  </si>
  <si>
    <t>Porcentaje de integración.</t>
  </si>
  <si>
    <t>Porcentaje de desempeño.</t>
  </si>
  <si>
    <t>Porcentaje de monitoreo</t>
  </si>
  <si>
    <t>Porcentaje de capacitaciones.</t>
  </si>
  <si>
    <t>Porcentaje de cumplimiento.</t>
  </si>
  <si>
    <t>No. De unidades administrativas programadas/No. De unidades administrativas que cumplieron*100(NUAP/NUAQC*100)</t>
  </si>
  <si>
    <t>No.de unidades administrativas con buen desempeño/No. De unidadesadministrativas con mal desempeño*100 (NUABD/NUACMD*100)</t>
  </si>
  <si>
    <t xml:space="preserve">No. De unidades administrativas programadas/No. De unidades administrativas monitoreadas*100(NUAP/NUAM*100) </t>
  </si>
  <si>
    <t>No. De unidades administrativas programadas para su evaluación /No. Unidades administrativas evaluadas*100(NUAPE/NUAE*100)</t>
  </si>
  <si>
    <t>No. De unidades programadas para capacitación/No. De unidades administrativas capacitadas*100 (NUPC/NUAC*100)</t>
  </si>
  <si>
    <t>No. De unidades administrativas programadas para entrega de informes/No. De unidades administrativas que cumplieron con sus informes*100 (NUAPPEI/NUACI*100)</t>
  </si>
  <si>
    <t>Bitácora fotográfica</t>
  </si>
  <si>
    <t>Dimension Admisnistrativa</t>
  </si>
  <si>
    <t>Fortalecer la gestión para resultados a traves de herramientas y acciones que optimicen la toma de desiciones para una distribucion efectiva y eficaz en la asigancion d elos recursos,</t>
  </si>
  <si>
    <t>Lograr en tiempo y forma la elaboración de los informes tirmestrales y cuenta publica. Fortalecer el sistema de control del desempeño atendiendo los principios y metodologias.</t>
  </si>
  <si>
    <t>Evaluación de informes trimestrales, semestrales y anuales en relación a la información recabada y proporcionada por cada unidad administrativa de acuerdo a los avances de sus actividades programadas. Capacitación en relación al programa de evaluación de desempeño.</t>
  </si>
  <si>
    <t>2.7.1 Otros Asuntos Sociales</t>
  </si>
  <si>
    <t>2.7 Otros Asuntos Sociales</t>
  </si>
  <si>
    <t>2. Desarrollo Social</t>
  </si>
  <si>
    <t>2. Desarrollo social</t>
  </si>
  <si>
    <t>3. Desarrollo Economico</t>
  </si>
  <si>
    <t>3.2 Agropecuario, Silvicultura, Pesca y Caza</t>
  </si>
  <si>
    <t>3.2.1 Agropucuaria</t>
  </si>
  <si>
    <t>Actividad  1.1</t>
  </si>
  <si>
    <t>Actividad 2.2</t>
  </si>
  <si>
    <t>Porcentaje de Avance Programático = (No. De proyectos Terminados/ No. De Proyectos Programados) * 100.   PAP=(NPT/NPP) * 100</t>
  </si>
  <si>
    <t>Porcentaje de Integración = No. De Documentos Integrados / No. De Total de Documentos * 100            PC= (NDE/NTD) *100</t>
  </si>
  <si>
    <t>Porcentaje de Áreas = No. De Áreas con Documentación Integrada / No. Total de Áreas * 100.                     PA= NADI / NTA * 100</t>
  </si>
  <si>
    <t>Porcentaje de Asesorías = (No. De Áreas que Recibieron Acompañamiento / No. Total de Áreas) * 100                                  PA= (NARA/NTA) * 100</t>
  </si>
  <si>
    <t>Expedientes.</t>
  </si>
  <si>
    <t>Lista de Asistencia, Notas Informativas y Evidencias Fotográficas</t>
  </si>
  <si>
    <t>Dirección de Planeación</t>
  </si>
  <si>
    <t>No. De agricultores programadas para un mejor nivel de vida/no. De agricultores capacitados  *100</t>
  </si>
  <si>
    <t>No. De agricultores programadas para un mejor nivel de vida/no. De agricultores capacitados *100</t>
  </si>
  <si>
    <t>1. Gobierno</t>
  </si>
  <si>
    <t>1.7 Asuntos de orden publico y de seguridad 1.8 Otros servicios generales</t>
  </si>
  <si>
    <t>1.71 Policia 1.8.6 Otros</t>
  </si>
  <si>
    <t>II.- Dimensión Segura (Protección y Seguridad Ciudadana).</t>
  </si>
  <si>
    <t>Consolidar las bases para el diseño, ejecución y Evaluación de las acciones en materia de prevencion social</t>
  </si>
  <si>
    <t>10.1 Realizar patrullajes y operativos para la prevención del delito en todo el Municipio de Eduardo Neri. 10.3 Reuniones interinstitucionales con directores de seguridad de otros municipios, donde se generan en materia de seguridad y prevención.</t>
  </si>
  <si>
    <t>Contribuir al  manejo administrativo y la atencián ciudadana con transparencia y eficacia  coordinadamente con las direferentes áreas que integran el H. Ayuntamiento.</t>
  </si>
  <si>
    <t>Atender adecuadamente y en tiempo los requerimientos internos y externos.</t>
  </si>
  <si>
    <t>Porcentaje para contribuir al manejo administrativoy atención ciudadana con transparencia y eficacia.</t>
  </si>
  <si>
    <t>Porcentaje de Atención Ciudadana= (No. Atenciones Realizadas/No de Atenciones Recibidas) *100. PAC=(NAR/NAR)*100</t>
  </si>
  <si>
    <t>Oficios, Informes, Evidencias Fotográficas</t>
  </si>
  <si>
    <t>Sindicatura</t>
  </si>
  <si>
    <t>porcentaje de atención aducuado tanto internos y externos.</t>
  </si>
  <si>
    <t>Porcenaje de Personas Canalizas= (No. de Personas Atendidas/No de Personas Solicitantes)*100. NPC=(NPA/NPS)*100</t>
  </si>
  <si>
    <t>Oficios, Evidencia fotográfica</t>
  </si>
  <si>
    <t>Porcentaje de requerimientos y peticiones a la ciudadania-</t>
  </si>
  <si>
    <t>Porcentaje del Proceso de Gestión=(No. De Solicitudes Atendidas/No. Total de Solicitudes Recibidas)*100. PPG=(NSA/TSR)*100</t>
  </si>
  <si>
    <t>Oficios, Registros e Informes</t>
  </si>
  <si>
    <t xml:space="preserve">Porcentaje de atención con directivos </t>
  </si>
  <si>
    <t>Porcentajes de Reuniones = (Reuniones Realizadas/Reuniones Programadas)*100. PRE=(RER/REP)*100</t>
  </si>
  <si>
    <t>Registros, Minutas y Evidencias Fotográficas</t>
  </si>
  <si>
    <t>Representar Jurídicamente al H. Ayuntamiento</t>
  </si>
  <si>
    <t>porcentaje en representación juridica.</t>
  </si>
  <si>
    <t>Porcentaje de Reuniones de Coordinación = (Reuniones Realizadas/Reuniones Programadas)*100. PRCO=(RRE/REP)*100</t>
  </si>
  <si>
    <t>Registro de asistencia y bitácora fotográfica.</t>
  </si>
  <si>
    <t>Conciliaciones entre particulares que acuden a Sindicatura Municipal.</t>
  </si>
  <si>
    <t>Porcentaje de conciliaciones entre particulares</t>
  </si>
  <si>
    <t>Porcentaje de Integración=(No. De Personas Participantes/No. De Personas Convocadas)*100. PIN=(NPP/NPC)*100</t>
  </si>
  <si>
    <t>Registro de Asistencia, Minutas de Trabajo y Evidencias Fotográficas</t>
  </si>
  <si>
    <t>Atender a la ciudadanía en General.</t>
  </si>
  <si>
    <t>Porcentaje de atención</t>
  </si>
  <si>
    <t>Porcentaje de Reuniones de Evaluación=Personas Asistentes/Personas Convocadas*100. PRE=(PA/PC)*100</t>
  </si>
  <si>
    <t>Registro de asistencia, Informes y  Bitácora Fotográfica.</t>
  </si>
  <si>
    <t>IV. Gobierno Moderno y Transparente</t>
  </si>
  <si>
    <t>Ejercer una gestión pública  municipal enfocada en rendición de cuentas y participación, ciudadana, para garantizar un manejo transparente, eficiente de los recursos públicos.</t>
  </si>
  <si>
    <t>Ser el area regualatoria dentro del Municipio y atender a la ciudadania de forma eficiente y de calidad.</t>
  </si>
  <si>
    <t>17.1 Expedir constancias de radicación, pobreza,identidad,ingresos economicos, dependencia economica,minoria de edad, concubinato y de origen de las personas que sen encuentran radicando en los Estados Unidos de América. 1.72 Expedir y dar tramite a la precartilla del servicio militar nacional (SMN) a todos los jovenes en edad  de prestar su servicio militar, anticipos y remisos. 17.3 Vigilar que se respete el Marco Normativo del H. Ayuntamiento Municipal y los realizados con otros niveles de Gobierno, Organismos y Organizaciones Civiles.</t>
  </si>
  <si>
    <t>Atención Ciudadana con transparencia y eficacia, en  coordinadamente con las direferentes áreas que integran el H. Ayuntamiento.</t>
  </si>
  <si>
    <t>Procentaje de Trámites</t>
  </si>
  <si>
    <t>Porcentajes de Trámites= (Solicitudes Atendidas/Total de Solicitudes Recibidas)*100. PTR=(SA/TSR)*100</t>
  </si>
  <si>
    <t>Reportes, Informes, Oficios</t>
  </si>
  <si>
    <t>Sria. General</t>
  </si>
  <si>
    <t xml:space="preserve">Orientar a la ciudadanía sobre los trámites y servicios, para brindar una atención adecuada. </t>
  </si>
  <si>
    <t>Porcentaje de Asesoría</t>
  </si>
  <si>
    <t>Porcentaje de Asesoría=(Personas atendidas/Personas solicitantes) *100. PAS=(PEAT/PES)*100</t>
  </si>
  <si>
    <t>Oficios, Reportes, Evidencias fotográficas</t>
  </si>
  <si>
    <t>Excelente organización en la recepción la documentación de diferentes peticiones de la ciudadania y de la estructura de gobierno municipal.</t>
  </si>
  <si>
    <t>Coordinación con las direcciones que integran la estructura con la secretaría general para mejorar la atención ciudadana.</t>
  </si>
  <si>
    <t>Actividades de Coordinación (porcentaje)</t>
  </si>
  <si>
    <t>Seguimiento Demanda (porcentaje)</t>
  </si>
  <si>
    <t>Porcentaje de Seguimiento a la Demanda=(Demanda Atendida/Demanda Total Presentada)*100. PSD=(DAT/DTP)*100</t>
  </si>
  <si>
    <t>Porcentaje de Actividades de Coordinación=(Número de Actividades Realizadas/No. De Actividades Programadas)*100. PAC=(NAR/NAP)*100</t>
  </si>
  <si>
    <t>Listas de Asistencia, Informes, Evidencias Fotográficas</t>
  </si>
  <si>
    <t>Reuniones periódicas con las áreas de seguridad del ayuntamento para implementar registros de recepción de documentación del  personal  interno y externo para llevar una adecuada atención a sus peticiones.</t>
  </si>
  <si>
    <t>Reuniones de Coordinación (porcentaje)</t>
  </si>
  <si>
    <t>Porcentaje de Reuniones de Coordinación = (No. Personas Participantes/No. de Personas Convocadas)*100</t>
  </si>
  <si>
    <t>Reuniones periódicas con las áreas de Planeacion, Evaluacion, Contraloria y Transparencia del ayuntamento para implementar registros de recepción de documentación del  personal  interno y externo para llevar una adecuada atención a sus peticiones.</t>
  </si>
  <si>
    <t>clasificación y el flujo de entrega de  la correspondencia.</t>
  </si>
  <si>
    <t>Porcentaje de Capacitación</t>
  </si>
  <si>
    <t>Porcentaje de Capacitación=(No. De Personas Capacitadas/No. De Personas Convocadas)*100. PCA=(NPCA/NPC)*100</t>
  </si>
  <si>
    <t>Registro de asistencia, Plan de Formación y Bitácora fotográfica.</t>
  </si>
  <si>
    <t>Reuniones con los directores de las áreas para analizar y atender los requerimientos y peticiones de la ciudadanía.</t>
  </si>
  <si>
    <t>Reuniones de Dirección (porcentaje)</t>
  </si>
  <si>
    <t>Porcentaje de Reuniones de Dirección=No. De Eventos Realizados/No. de Eventos Programados*100 PRD=(NER/NEP)*100</t>
  </si>
  <si>
    <t>Para mejorar la atención a la ciudadania se programan reuniones con las direcciones que integran la directiva del ayuntamiento.</t>
  </si>
  <si>
    <t>Reuniones Internas (porcentaje)</t>
  </si>
  <si>
    <t>Porcentaje e Reuniones Internas = (No. Eventos Realizados/No. De Eventos Programados)*100. PRI=(NER/NEP)*100</t>
  </si>
  <si>
    <t>Informes, Listas de Asistencia y Evidencias fotográficas</t>
  </si>
  <si>
    <t>Componente 3</t>
  </si>
  <si>
    <t>Actividad 3.1</t>
  </si>
  <si>
    <t>Porcentaje de Reuniones  =(Actividades de Reuniones Realizadas/Actividades de Reuniones Programadas)*100. PR=(ARR/ARP)*100</t>
  </si>
  <si>
    <t>Listas de asistencia</t>
  </si>
  <si>
    <t>Ficha tecnica y listas de asistencia</t>
  </si>
  <si>
    <t>Direccion de Recursos Humanos</t>
  </si>
  <si>
    <t>Porcentaje de Actividades de Seleccionn=(Incorporacion de Personal/Total de Personas Incorporadass)*100. PAS=(IP/TPI)*100</t>
  </si>
  <si>
    <t>Porcentaje de Reuniones=(No. De Reuniones Programadas/No. De Reuniones Elaboradas)*100. PR=(NRP/NRE)*100</t>
  </si>
  <si>
    <t>1.8.4 Acceso a la Información Pública Gubernamental</t>
  </si>
  <si>
    <t>1.8 Otros Servicios Generales</t>
  </si>
  <si>
    <t>Prestación de Servicios Públicos</t>
  </si>
  <si>
    <t>Fortalecer el acceso de la información pública a la ciudadanía del municipio de Eduardo Neri.</t>
  </si>
  <si>
    <t>Componente 4</t>
  </si>
  <si>
    <t>Actividad 4.4</t>
  </si>
  <si>
    <t>Actividad 4.3</t>
  </si>
  <si>
    <t>Actividad 4.1</t>
  </si>
  <si>
    <t>Actividad 1.4</t>
  </si>
  <si>
    <t>Tasa de Crecimiento de Acceso a la Información</t>
  </si>
  <si>
    <t>Porcentaje de Eventos Realizados= (Eventos Realizados / Eventos Programados) *100. PER=(ER/EP)*100</t>
  </si>
  <si>
    <t>Tasa de Crecimiento de Acceso a la Información=(Número de Consultas Realizadas/Población Mayor de 18 años)*100. TCAI=(NCR/PM)*100</t>
  </si>
  <si>
    <t>Porcentaje de Funcionarios = (Funcionarios Participantes/Total de Funcionarios)*100. PF=(FP/TF)*100</t>
  </si>
  <si>
    <t>Programa de Difusión=(Acciones Realizadas/Acciones Progrmadas)*100. PD=(AR/AP)*100</t>
  </si>
  <si>
    <t>Programas Sociales de Información=(Programas Realizados/Programas Planeados)*100. PSI=(PR/PP)*100</t>
  </si>
  <si>
    <t>Tasa de Cumplimiento= (Reportes Atendidos/Reportes Totales)*100. TC=(RA/RT)*100</t>
  </si>
  <si>
    <t>Interés ciudadano por conocer información pública municipal.</t>
  </si>
  <si>
    <t>Oficios, Reportes, Informes, Evidencias Fotográficas.</t>
  </si>
  <si>
    <t>2. Desarrollo  Social</t>
  </si>
  <si>
    <t>Informe</t>
  </si>
  <si>
    <t>Dirección de la Diversidad Sexual</t>
  </si>
  <si>
    <t>Actividad 2.3</t>
  </si>
  <si>
    <t>Dirección de Transito</t>
  </si>
  <si>
    <t>1.3 Coordinación de la Politica de Gobierno</t>
  </si>
  <si>
    <t>1.3.5 Asuntos Juridicos</t>
  </si>
  <si>
    <t>Adecuada formación de los instrumentos jurídicos ante las áreas administrativas del H. Ayuntamiento.</t>
  </si>
  <si>
    <t>Eficiencia en Asesoría y Apoyo Legal para el Desarrollo de las funciones del area juridica</t>
  </si>
  <si>
    <t>Porcentaje de integración de instrumentos juridicos.</t>
  </si>
  <si>
    <t>Porcentaje de acciones jurídicas</t>
  </si>
  <si>
    <t>No. De Expedientes programados/No. De expedientes realizados*100. (NEP/NER*100)</t>
  </si>
  <si>
    <t>No. De acciones programadas/Total de acciones realizadas  *100. (NAP/TAR*100)</t>
  </si>
  <si>
    <t>Constitución Política de los Estados Unidos Mexicanos, Ley Federal del Trabajo, Ley Orgánica Federal y Estatal, Ley 51 Trabajadores del Estado y Minicipios.</t>
  </si>
  <si>
    <t>cumplimiento de informes en tiempo y forma de asuntos legales del gobierno municipal.</t>
  </si>
  <si>
    <t>Garantia a la protección y seguimiento de asuntos legales del gobierno municipal.</t>
  </si>
  <si>
    <t>Porcentaje de informes</t>
  </si>
  <si>
    <t>Porcentaje de seguimiento de asuntos legales</t>
  </si>
  <si>
    <t>No. De informes programados/No. De informes realizados*100. (NIP/NIR*100)</t>
  </si>
  <si>
    <t>No. De asuntos legales programados / No. De suntos legales resueltos *100. (NALP/NALR*100)</t>
  </si>
  <si>
    <t>Informes</t>
  </si>
  <si>
    <t>Informes, Oficios.</t>
  </si>
  <si>
    <t>Intervenir en los asuntos en el que el H. ayuntamientosea parte, tenga interes jurico, o cuando afecte el interes municipal.</t>
  </si>
  <si>
    <t>Formular informes previos y justificados, promosiones y recursos que deban interponerse, cuando el H.Ayuntamiento sea señalado como autoridad responsable.</t>
  </si>
  <si>
    <t>Vigilar que los asuntos administrativos que competen al H. Ayuntamiento esten apegados a la legalidad.</t>
  </si>
  <si>
    <t>Buscar capacitación para el personal juridico, por medio de los programas que tiene el gobierno del estado.</t>
  </si>
  <si>
    <t>Presentar los informes mensuales de actividades realizadas dentro de la dirección juridica.</t>
  </si>
  <si>
    <t>Porcentaje de Expedientes Integrados</t>
  </si>
  <si>
    <t>Porcentaje de asuntos administrativos</t>
  </si>
  <si>
    <t>Porcentaje de capacitaciones</t>
  </si>
  <si>
    <t>No. de Expedientes programados / No. De Expedientes reaizados*100 (NEP/NER*100)</t>
  </si>
  <si>
    <t>No. De asuntos administrativos programados/No. De asuntos administrativos resueltos*100 (NAAP/NAAR*100)</t>
  </si>
  <si>
    <t>No. de Personas a capacitar propuestas / No. Total de Personas capacitadas *100 . (NPCP/NPC*100)</t>
  </si>
  <si>
    <t xml:space="preserve">Archivos </t>
  </si>
  <si>
    <t xml:space="preserve">Informes </t>
  </si>
  <si>
    <t>Listas de Asistencia, Plan de Formación, Evidencias fotográficas.</t>
  </si>
  <si>
    <t>Lista de Asistencia, Plan de Formación, Informes.</t>
  </si>
  <si>
    <t>Porcentaje de resoluciones aprobadas.</t>
  </si>
  <si>
    <t>Registro de asistencia, minutas de trabajo y evidencias fotograficas.</t>
  </si>
  <si>
    <t>Regiduria de niñas niños y adolecentes</t>
  </si>
  <si>
    <t>1.1 Legislación</t>
  </si>
  <si>
    <t>1.1.1 Legislación</t>
  </si>
  <si>
    <t xml:space="preserve">Componente 2 </t>
  </si>
  <si>
    <t>Porcentaje de acciones implemetadas  para el control de los recursos financieros.</t>
  </si>
  <si>
    <t>Porcentaje de Resoluciones Aprobadas = (No. De proyectos Terminados/ No. De Proyectos Programados) * 100.   PAP=(NPT/NPP) * 100</t>
  </si>
  <si>
    <t>Porcentaje de Efectividad = No. De Acciones Realizadas / No. De Acciones Programadas * 100             PAI=NAR/NAP *100</t>
  </si>
  <si>
    <t>Porcentaje de Resoluciones = (No. De Áreas inspeccionadas / No. Total de Áreas Programadas) * 100                                  PA= (NAi/NTAP) * 100</t>
  </si>
  <si>
    <t>Regiduria de Desarrollo Urbano Obras Públicas y Deportes.</t>
  </si>
  <si>
    <t>Porcentaje de resoluciones para su aprobacion.</t>
  </si>
  <si>
    <t>Porcentaje de Acciones = (No. De Acciones progradas / No. Acciones Realizadas) * 100                               PC= (NAP/NAR) * 100</t>
  </si>
  <si>
    <t>Porcentaje  de Acciones =( No. De Acciones realizadas / No. Acciones Programados) * 100      PA=(NAR/NAP) * 100</t>
  </si>
  <si>
    <t>1.1.1  Legislación</t>
  </si>
  <si>
    <t>Formar parte de las comisiones, convicción, estima y autoestima de aprendizaje de interés en los sistemas educativos.</t>
  </si>
  <si>
    <t>Asistir con puntualidad a las sesiones ordinarias y extraordinarias del Ayuntamiento, con motivación y dedicacion  para trasmitir  un buen proceso de aprendizaje.</t>
  </si>
  <si>
    <t xml:space="preserve">Actividad 1.3 </t>
  </si>
  <si>
    <t>Component 1</t>
  </si>
  <si>
    <t>1.  Gobierno</t>
  </si>
  <si>
    <t>1.1 Legisalción</t>
  </si>
  <si>
    <t>1.3 Coordinación de la politica de gobierno</t>
  </si>
  <si>
    <t>1.3.3 Preservación y cuidado del Patrimonio Público</t>
  </si>
  <si>
    <t>Actividad 1.5</t>
  </si>
  <si>
    <t>Número de evaluacion = Número de evaluacion programados / Número de evaluaciones realizados +100   NE=NEP/NER*100</t>
  </si>
  <si>
    <t>Número de eventos = Número de eventos programadas / Número de eventos realizadas +100   NE=NEP/NER*100</t>
  </si>
  <si>
    <t>Número de campañas = Número de campañas programadas / Número de campañas realizadas +100   NC=NCP/NCR*100</t>
  </si>
  <si>
    <t>Número de Monitoreos = Número de monitoreos programados / Número de monitoreos realizados +100   NM=NMP/NMR*100</t>
  </si>
  <si>
    <t>Número de capacitacion = Número de capacitacion programados / Número de capacitacion realizados +100   NC=NCP/NCR*100</t>
  </si>
  <si>
    <t>Evidencia Fotográficas</t>
  </si>
  <si>
    <t>Documentacion</t>
  </si>
  <si>
    <t>2. Desarrollo  social</t>
  </si>
  <si>
    <t>2.1  Protección Ambiental</t>
  </si>
  <si>
    <t>2.2.1 Urbanización</t>
  </si>
  <si>
    <t xml:space="preserve">Suficiente mobiliario, equipo e insumos para abastecer   a todas las áreas administrativas el H. Ayuntamiento Municipal de Eduardo Neri. </t>
  </si>
  <si>
    <t>Equipo de transporte adecuado para la movilidad del equipo, mobiliario o herramientas.</t>
  </si>
  <si>
    <t>Dotación de insumos de papelería y equipo de oficina a las diferentes áreas de la Administración.</t>
  </si>
  <si>
    <t>Apoyo en los diferentes eventos cívicos y culturales, con el equipamiento de mobiliario.</t>
  </si>
  <si>
    <t>Abastecer de material de limpieza, agua de garrafón, para el buen funcionamiento de la Administración en general .</t>
  </si>
  <si>
    <t>Porcentaje de Mobiliario</t>
  </si>
  <si>
    <t>Porcentaje de Atención</t>
  </si>
  <si>
    <t>Porcentaje de Movilidad</t>
  </si>
  <si>
    <t>Porcentaje de Entrega</t>
  </si>
  <si>
    <t>Porcentaje de Instalación</t>
  </si>
  <si>
    <t>Porcentaje de Abasto</t>
  </si>
  <si>
    <t>Porcentaje de eventos = (No. De Eventos Atendidos / No. De Eventos Programados) * 100. PE=(NEA/NEP)*100</t>
  </si>
  <si>
    <t>Porcentaje de Mobiliario = (No. De Mobiliario en Óptimas Condiciones  / No. Total de Mobiliario) * 100. PM=(NMOC/NTM)*100</t>
  </si>
  <si>
    <t>Porcentaje de Atención = (No. De Áreas Atendidas / No. Total de Áreas) * 100. PA=(NAA/NTA)*100</t>
  </si>
  <si>
    <t>Porcentaje de Movilidad = (No. De vehiculos utilizados / No. Vehiculos solicitados) * 100 . PM=(NVU/NVS)*100</t>
  </si>
  <si>
    <t>Porcentaje de Entrega =(No. De Áreas con Insumos Entregados / No. Total de Áreas ) * 100. PE=(NAIE/NTA)*100</t>
  </si>
  <si>
    <t>Porcentaje de Instlación = (No. De Eventos Solventados / No. Total de Eventos Programados) * 100 .PINS=(NES/NEP)*100</t>
  </si>
  <si>
    <t>Porcentaje de Abasto = (No. De Materiales Distribuidos / No. Total de Materiales Requeridos) * 100. PAB=(NMD/NMR)*100</t>
  </si>
  <si>
    <t>Porcentaje de Revisiones= (No. De Revisiones Realizadas / No. Revisiones Programadas) * 100. PRE=(NRR/NRP)*100</t>
  </si>
  <si>
    <t>Porcentaje de grupos de trabajo = No. De grupos de trabajo creados / No. De grupos de trabajo Programados * 100. PT=(NTR/NTP)*100</t>
  </si>
  <si>
    <t>Porcentaje de Personas en Situación de Pobreza = No. De Personas en Situación de Pobreza / No. Total de la Población del Municipio * 100. PPSP=(NPSP/TPM)*100</t>
  </si>
  <si>
    <t>Porcentaje de Población Atentida = (No. De Solicitudes Atendidas / No. Total de Solicitudes Recibidas) * 100. PPA=(NSA/NTSR)*100</t>
  </si>
  <si>
    <t>Porcentaje de Difusión = No. De Personas que Cuentan con Algún Programa / No. Total de la Población del Municipio * 100. PD=(NPP/PTM)*100</t>
  </si>
  <si>
    <t>Actividad 2.4</t>
  </si>
  <si>
    <t>Porcentaje de Difusión = No. De Personas que Cuentan con Algún Programa / No. Total de la Población del Municipio * 100. PD=(NPP/PTM)*101</t>
  </si>
  <si>
    <t>Porcentaje de Registros = (No. De Personas con Tarjeta INAPAM / No. De Total de Adultos Mayores) * 100. PR=(NPTI/NTSM)*100</t>
  </si>
  <si>
    <t>Porcentaje de Atención = No. De Personas Atendidas / No. De Solicitudes Recibidas) * 100. PAT=(NPA=NSR)*100</t>
  </si>
  <si>
    <t>Porcentaje de Carencias sociales, según el CONEVAL.</t>
  </si>
  <si>
    <t>Porcentaje de Atención = No. De Personas Atendidas / No. De Solicitudes de pedido Recibidas) * 100. PAT=(NPA=NSR)*100</t>
  </si>
  <si>
    <t>2.5 Eduación</t>
  </si>
  <si>
    <t>2.5.6 Otros Servicios Educativos y Actividades inherentes.</t>
  </si>
  <si>
    <t>Llevar a cabo eventos cívicos, culturales,  artísticos y deportivos; con la participación de la población en general.</t>
  </si>
  <si>
    <t>Planificar  visitas para fomentar el intercambio cultural en las instituciones educativas; acrecentar el intercambio cultural y artistico con los diferentes municipios de nuestro estado</t>
  </si>
  <si>
    <t>Planificar y organizar los cursos de regularizacion, emprendimiento y de Cultura</t>
  </si>
  <si>
    <t>Organizar la elaboración de periódicos murales para dar a conocer las fechas conmemorativas mensuales</t>
  </si>
  <si>
    <t>Reuniones  y gestiones con dependencias gubernamentales estatales y municipales</t>
  </si>
  <si>
    <t>Porcentaje de Eventos Cívicos,  Culturales, artisticos y Deportivos</t>
  </si>
  <si>
    <t xml:space="preserve"> Porcentaje de Visitas de Intercambio (porcentaje)</t>
  </si>
  <si>
    <t>Porcentaje de Cursos de Regularización, Emprendeimiento y de Cultura</t>
  </si>
  <si>
    <t>Porcentaje de Elaboración de Periódicos Murales</t>
  </si>
  <si>
    <t>Porcentaje de Reuiniones y Gestiones</t>
  </si>
  <si>
    <t>Porcentaje de Publicaciones Realizadas = No. Notas Informativas Publicadas / No. De Notas Programadas * 100. PPR=(NIP/NIP)*100</t>
  </si>
  <si>
    <t>Porcentaje de Eventos Cívicos, Culturales, Artisticos y Deportivos = No. De Eventos Realizados / No. De Eventos Programados * 100. PECA=(NER/NEP)*100</t>
  </si>
  <si>
    <t>Porcentaje de Visitas de Intercambio= No. De Visistas Realizadas / No. De Visitas Programadas * 100. PVI=(NVR/NVP)*100</t>
  </si>
  <si>
    <t>Porcentaje de Cursos de Regularización, Emprendimiento y Cultura = No. De Cursos Realizados / No. Cursos Programados * 100.PCREC (NCR/NCP) * 100</t>
  </si>
  <si>
    <t>Porcentaje de Elaboración de Periódicos = No. De Elaboración de Periódicos / No. Total Periódicos Programados*100. PEP=(PEP/TPP)*100</t>
  </si>
  <si>
    <t>Porcentaje de Reuniones y Gestiones = No. De Reuniones y Gestiones Realizadas / No. De Reuniones y Gestiones Programadas* 100. PRG=(NRG/NRG)*100</t>
  </si>
  <si>
    <t>Informe, Reportes, Evidencias fotográficas.</t>
  </si>
  <si>
    <t>Publicaciones, Reportes e Informes.</t>
  </si>
  <si>
    <t>Publicaciones,Transmisiones en vivo en las Plataformas Digitales e Informe.</t>
  </si>
  <si>
    <t>Bitácora fotográfica, Reportes e Informes.</t>
  </si>
  <si>
    <t>Informes de las Reuniones y Gestiones Realizadas, evidencias fotográficas</t>
  </si>
  <si>
    <t>Actividad 1.6</t>
  </si>
  <si>
    <t>Instalación de módulos itinerantes de información para la prevención de la violencia de género en puntos estratégicos de Eduardo Neri.</t>
  </si>
  <si>
    <t>Consolidar las bases del diseño, ejecucción y evaluación de las acciones en materia de Prevención Social, fortalecer campañas de sesibilización para identificar situaciones de violencia de genero.</t>
  </si>
  <si>
    <t>1.4 "Aprendiendo prevención coloreando", crear y digfundir libros y dibujos para cololrear sobre acciones para no cometer delitos y accidentes.</t>
  </si>
  <si>
    <t>Brindar una buena comunicación con las diferentes comunidades que integran el Municipio.</t>
  </si>
  <si>
    <t>Dotar de los principales servicios públicos a las Comunidades rurales e indígenas</t>
  </si>
  <si>
    <t xml:space="preserve">Porcentaje de atencion </t>
  </si>
  <si>
    <t>Porcentaje de comunicación</t>
  </si>
  <si>
    <t xml:space="preserve">Porcentaje de apoyo </t>
  </si>
  <si>
    <t xml:space="preserve">Porcentaje de servicios </t>
  </si>
  <si>
    <t>Porcentaje de apoyos</t>
  </si>
  <si>
    <t>Porcentaje de talleres = no. De talleres realizados / no. De talleres programados *100   NTP/NTR  *100</t>
  </si>
  <si>
    <t>Porcentaje de atencio =n° de atenciones realizadas/n° de atenciones programadas NAR/NAP*100</t>
  </si>
  <si>
    <t>Porcentaje de acciones = n° de acciones realizadas/n° de acciones programadas NAR/NAP*100</t>
  </si>
  <si>
    <t>Porcentaje de apoyo =n° de apoyos realizados/n° de apoyos programados NAR/NAP*100</t>
  </si>
  <si>
    <t>Porcentaje de gestion = n° de gestiones realizadas/n° de gestiones programadeas NGR/NGP*100</t>
  </si>
  <si>
    <t>Porcentaje de servicios = n° de servios realizados/n° de servicios programados NSR/NSP*100</t>
  </si>
  <si>
    <t>porcenttaje de apoyos =n° de apoyos realizados / n° de vapoyos programados NAR/NAP*100</t>
  </si>
  <si>
    <t>Porcentaje de atencion = n° de atencione realizadas/n° de atenciones programadas NAR/NAP*100</t>
  </si>
  <si>
    <t>encuesta e informacion</t>
  </si>
  <si>
    <t>solicitudes e informes</t>
  </si>
  <si>
    <t xml:space="preserve">informes </t>
  </si>
  <si>
    <t>lista de asistencia</t>
  </si>
  <si>
    <t xml:space="preserve">padron de beneficiarios </t>
  </si>
  <si>
    <t>Información del quehacer de la administración municipal de manera impresa difundida.</t>
  </si>
  <si>
    <t>Comunicación social en los medios de comunicación digitales y electronicos difundida.</t>
  </si>
  <si>
    <t>Gaceta informativa del H. Ayuntamiento Municipal 2021 - 2024.</t>
  </si>
  <si>
    <t>Registro fotografico y de video de las sesiones de cabildo, los programas gubernamentales y actividades de las diferentes direcciones de la administración municipal.</t>
  </si>
  <si>
    <t>Creación de boletines y videos informativos, para el manejo de medios de comunicación digitales y electronicos.</t>
  </si>
  <si>
    <t>Adquisición de equipos y aparatos audiovisuales.</t>
  </si>
  <si>
    <t>Porcentaje de programas gubernamentales difundidos en medios impresos.</t>
  </si>
  <si>
    <t>Porcentaje de programas gubernamentales difundidos en medios digitales y electronicos.</t>
  </si>
  <si>
    <t>Porcentaje de adquisición de software y equipo para diseño audiovisual efectuada</t>
  </si>
  <si>
    <t>Porcentaje de adquisición de equipos y aparatos audiovisuales efectuada.</t>
  </si>
  <si>
    <t>(NUMERO DE PROGRAMAS GUBERNAMENTALES 
DIFUNDIDOS/TOTAL DE PROGRAMAS GUBERNAMENTALES 
PROGRAMADOS PARA DIFUNDIRSE)*100</t>
  </si>
  <si>
    <t>(PROGRAMAS GUBERNAMENTALES DIFUNDIDOS EN MEDIOS IMPRESOS/META DE PROGRAMAS GUBERNAMENTALES DIFUNDIDOS EN MEDIOS IMPRESOS)*100</t>
  </si>
  <si>
    <t>(PROGRAMA GUBERNAMENTALES DIFUNDIDOS EN MEDIOS DIGITALES Y ELECTRONICOS/META DE PROGRAMAS GUBERNAMENTALES DIFUNDIDOS EN MEDIOS DIGITALES Y ELECTRONICOS)*100</t>
  </si>
  <si>
    <t>Archivos y reportes de Presidencía, la Secretaría General, la Dirección de Planeación, de Comunicación Social y la Coordinación de Eventos Cívicos y Culturales, así como de las demás Direcciones de la Administración Municipal.</t>
  </si>
  <si>
    <t>Oficio o solicitud.</t>
  </si>
  <si>
    <t>Numero de informes programadas  / Numero de informes realizadas *100   (NIP/NIR)*100 = 100%</t>
  </si>
  <si>
    <t>1.8.1 Servicios registrales, Administrativos y Patrimoniales.</t>
  </si>
  <si>
    <t>Numero de proyectos programados  / Numero de proyectos realizados *100   (NIP/NIR)*100 = 100%</t>
  </si>
  <si>
    <t>Numero de capacitaciones programadas  / Numero de capacitaciones realizadas *100   (NCP/NCR)*100 = 100%</t>
  </si>
  <si>
    <t>Numero de encuestas programadas  / Numero de encuestas realizadas *100   (NEP/NER)*100 = 100%</t>
  </si>
  <si>
    <t>Informes y reportes mensuales</t>
  </si>
  <si>
    <t>1.3.4 Función Pública</t>
  </si>
  <si>
    <t>1.3.1 Presidencia/Gubernatura</t>
  </si>
  <si>
    <t>I. Dimensión Social</t>
  </si>
  <si>
    <t>1.5 Asuntos Financieros y Hacendarios</t>
  </si>
  <si>
    <t>1.5.1 Asuntos Financieros</t>
  </si>
  <si>
    <t>2.3 Salud</t>
  </si>
  <si>
    <t>2.3.1 Prestación de servicios de salud a l a comunidad.</t>
  </si>
  <si>
    <t>Porcentaje de calidad en trato y tratamiento en base a diagnostico adecuado.</t>
  </si>
  <si>
    <t>1.7.1 Policia</t>
  </si>
  <si>
    <t xml:space="preserve">Tasa de Mejora al Equipamiento </t>
  </si>
  <si>
    <t>Tasa de mejora al equipamiento=(Requerimiento atendido/Requerimiento solicitado)*100. TME=(RA/RS)*100</t>
  </si>
  <si>
    <t>Que los comercios tramiten o refrenden su licencia de funcionamiento</t>
  </si>
  <si>
    <t>Actualizar el padrón de todos los establecimientos comerciales</t>
  </si>
  <si>
    <t>Buena supervisión de las licencias de funcionamiento</t>
  </si>
  <si>
    <t xml:space="preserve"> Obtener una lista de todos los negocios establecidos</t>
  </si>
  <si>
    <t xml:space="preserve">Supervisar todos los negocios comerciales </t>
  </si>
  <si>
    <t xml:space="preserve">Buena supervisión de licencias de funcionamiento 
</t>
  </si>
  <si>
    <t>control de negocios comerciales</t>
  </si>
  <si>
    <t xml:space="preserve">Supervisión de licencias </t>
  </si>
  <si>
    <t xml:space="preserve">Padrón de notificaciones </t>
  </si>
  <si>
    <t xml:space="preserve">Visitas de inspección </t>
  </si>
  <si>
    <t>N. de visitas de inspección por establecimiento comerciales/n. de licencias refrendadas * 100 (nviec/nlr*100)</t>
  </si>
  <si>
    <t>N. de negocios por calles/ n. de licencias refrendadas *100 (nc/nlr *100)</t>
  </si>
  <si>
    <t>N. de negocios visitados/n. de licencias refrendadas * 100 (ngv/nlr*100)</t>
  </si>
  <si>
    <t>N. de notificaciones entregadas/n de negocios establecidos*100 (nne/nne*100)</t>
  </si>
  <si>
    <t>Padrón de licencias</t>
  </si>
  <si>
    <t>Negocios inspeccionados</t>
  </si>
  <si>
    <t>Por notificación de establecimientos</t>
  </si>
  <si>
    <t>Notificando todos los negocios</t>
  </si>
  <si>
    <t>Incentivar y mejorar la recaudación de ingresos por parte de los contribuyentes dentro del concepto de refrendo de licencias comerciales, generando condiciones y acuerdos que fomenten la regularización de los mismos.</t>
  </si>
  <si>
    <t>1.8 Otros  Servicios Generales</t>
  </si>
  <si>
    <t>1.8.5 Otros</t>
  </si>
  <si>
    <t>1. Generar condiciones para detonar el desarrollo economico en el Municipio.  2. Vincular unidades  económicas para el fortalecimiento del desarrollo económico y productivo del Municipio.</t>
  </si>
  <si>
    <t>EJE III. Fortalecimiento Urbano y Económico</t>
  </si>
  <si>
    <t>1.1  Negocios en Orden.</t>
  </si>
  <si>
    <r>
      <rPr>
        <sz val="12"/>
        <color theme="1"/>
        <rFont val="Calibri"/>
        <family val="2"/>
        <scheme val="minor"/>
      </rPr>
      <t>1</t>
    </r>
    <r>
      <rPr>
        <sz val="11"/>
        <color theme="1"/>
        <rFont val="Calibri"/>
        <family val="2"/>
        <scheme val="minor"/>
      </rPr>
      <t>1.1 Realizar visitas de  verificación solicitando a los comerciantes que actualicen la vigencia de sus licencias comerciales. 11.2  Elaborar oficios de seguimiento a los contribuyentes para que se regulareicen.  11.3 Actualizar el padrón de comerciantes y detectar  a aquellos que realizan su pago de manera regular.   11.4  Realizar visitas a bares, cantinas y giros rojos, supervisando la venta de bebidas embiragantes y entrada a mayores de edad.</t>
    </r>
  </si>
  <si>
    <t>Apoyo Juridico</t>
  </si>
  <si>
    <t>Somos Diversos</t>
  </si>
  <si>
    <t>Gobierno Humano</t>
  </si>
  <si>
    <t>Dirección de Instancia Técnica de Evlauacion de Desempeño</t>
  </si>
  <si>
    <t>Evaluación del Desempeño</t>
  </si>
  <si>
    <t>Comunidades Integradas</t>
  </si>
  <si>
    <t>2.7 Otros Asuntos  Sociales</t>
  </si>
  <si>
    <t>18.5 Otros</t>
  </si>
  <si>
    <t>2.2 Vivienda y Servicios a la Comunidad</t>
  </si>
  <si>
    <t>2.2.3. Abastecimiento de Agua</t>
  </si>
  <si>
    <t>1.5.2 Asuntos Hacendarios</t>
  </si>
  <si>
    <t xml:space="preserve">1. Gobierno </t>
  </si>
  <si>
    <t xml:space="preserve"> 1.8 Otros Servcios Generales</t>
  </si>
  <si>
    <t>1.3.2 Politica Interior</t>
  </si>
  <si>
    <t>Seguridad Pública</t>
  </si>
  <si>
    <t>Planear, organizar,coordinar y evluar las estrategias de seguridad para garantizar el orden y la paz social en el Municipio de Eduardo Neri, promoviendo la participación social en acciones que refuercen la prevención del delito y fomente la cultura vial.</t>
  </si>
  <si>
    <t>Desarrollo Economico</t>
  </si>
  <si>
    <t>Asunto Economico Comerciales y Laborales en General</t>
  </si>
  <si>
    <t>Asuntos Económicos Comerciales en General</t>
  </si>
  <si>
    <t>Estabilidad y Crecimiento Económico</t>
  </si>
  <si>
    <t>Porcentaje de capacitación</t>
  </si>
  <si>
    <t>Porcentaje de promoción</t>
  </si>
  <si>
    <t>No. De habitantes programados /No. De habitantes participantes*100</t>
  </si>
  <si>
    <t>No. De personal programado/No. De personal asistente*100</t>
  </si>
  <si>
    <t>No. De promociones y apoyos pregramados/No. De promociones y aporos realizados*100</t>
  </si>
  <si>
    <t>No. De empresas programadas/No. De empresas apoyadas*100</t>
  </si>
  <si>
    <t xml:space="preserve">No. De convenios    programadas/No. De convenios realizados Realizadas*100 </t>
  </si>
  <si>
    <t>No. De talleres Programados/No. Talleres realizados*100</t>
  </si>
  <si>
    <t xml:space="preserve">No. De expoferias programas/No.de expoferias realizadas*100 </t>
  </si>
  <si>
    <t>Registro de inscripciones</t>
  </si>
  <si>
    <t>Desarrollo Social</t>
  </si>
  <si>
    <t>2.6.8 Otros Grupos Vulnerables</t>
  </si>
  <si>
    <t>Actividad 1.7</t>
  </si>
  <si>
    <t>Actividad 2.5</t>
  </si>
  <si>
    <t>Polítcas Públicas (porcentaje)</t>
  </si>
  <si>
    <t>Eficiencia de Atención = No. De Población Atendida / No. Total Objetivo de Población * 100. EA=(NPA/POT)*100</t>
  </si>
  <si>
    <t>Porcentaje de Políticas Públicas = No. De Políticas Públicas Desarrolladas / No. De Políticas Públicas Programadas * 100. PPPU=(NPD/NPP)*100</t>
  </si>
  <si>
    <t>Porcentaje de Atención = No. De Población Atendida / No. Total Objetivo de la Población por Atender * 100</t>
  </si>
  <si>
    <t>Informes, Publicaciones y Evidencias fotográficas.</t>
  </si>
  <si>
    <t>Solicitudes, Informes y Evidencias fotográficas.</t>
  </si>
  <si>
    <t>Porcentaje de Consultas</t>
  </si>
  <si>
    <t>Porcentaje de beneficiarios.</t>
  </si>
  <si>
    <t>Porcentaje de Brigadas</t>
  </si>
  <si>
    <t>Porcentaje de solicitudes.</t>
  </si>
  <si>
    <t>Porcentaje de Rehabilitaciones.</t>
  </si>
  <si>
    <t>Eventos de Socialización = No. De Pláticas Realizadas / No. De Pláticas Programadas * 100. ES=(NPR/NPP)*100</t>
  </si>
  <si>
    <t>Porcentaje de Conferencias = No. De Conferencias Realizadas / No. Total de Conferencias Programadas * 100. PC=(NCR/NCP)*100</t>
  </si>
  <si>
    <t>Porcentaje de Apoyos entregados = No. De Apoyos Realizados / No. De Apoyos Programados * 100. PAE=(NAR/NAP)*100</t>
  </si>
  <si>
    <t>Porcentaje de Consultas = No. De Consultas Atendidas / No. Objetivo de Consultas Programadas * 100. PC=(NCA/NCP)*100</t>
  </si>
  <si>
    <t>Porcentaje de beneficiarios=No. De Solicitantes/No. De Beneficiarios * 100. PB=(NS/NB)*100</t>
  </si>
  <si>
    <t>Porcentaje de Atencion=No, de Ciudadanos Solicitantes/No. De Ciudadanos Atendidos * 100. PA=(NCS/NCA)*100</t>
  </si>
  <si>
    <t>Porcentaje de beneficiarios=No. De Solicitantes de Ataud/No. De Beneficiarios * 100. PB=(NSA/NB)*100</t>
  </si>
  <si>
    <t>Porcentaje de Pláticas = No. De Pláticas Realizadas / No. De Pláticas Programadas * 100. PPL=(PLR/PLP)*100</t>
  </si>
  <si>
    <t>Porcentaje de Brigadas = No. De Brigadas Realizadas / No. De Brigadas Programadas * 100. PB=(NBR/NBP)*100</t>
  </si>
  <si>
    <t>Porcentaje de Solicitudes= No. De Solicitudes/No. De Solicitudes Atendidas * 100. PS=(NS/NSA)*100</t>
  </si>
  <si>
    <t>Porcentaje de Rehabilitacion= No. De Poblacion Demandante/No. De Poblacion Atendida * 100. PR=(NPD/NPA) *100</t>
  </si>
  <si>
    <t>Porcentaje de Consultas = No. De Consultas Atendidas / No. Objetivo de Consultas Programadas * 100. PC=(NCA/NOCP)*100</t>
  </si>
  <si>
    <t>Numero de Ciudadanos Solicitantes de Servicios.</t>
  </si>
  <si>
    <t>Registro de Solicitantes y Rehabilitaciones Realizadas.</t>
  </si>
  <si>
    <t>Registro de Solicitantes y Atenciones Otorgadas.</t>
  </si>
  <si>
    <t>Infomes, Reportes, Evidencias fotográficas.</t>
  </si>
  <si>
    <t>Numero de Solicitudes</t>
  </si>
  <si>
    <t>Bitácora fotográfica e Informes.</t>
  </si>
  <si>
    <t>2.2 Vivienda y Servicios de la Comunidad</t>
  </si>
  <si>
    <t>2.2.6. Servicios Comunales</t>
  </si>
  <si>
    <t>Porcentaje de Soluciones Positivas Atendidas= (No de Soluciones Recibidas /No. Total, de Soluciones tramitadas) *100 PSPA=(NSR/NTST) *100</t>
  </si>
  <si>
    <t>Porcentaje de Actividades que brindan las diferentes Jefaturas=(No.de Activdades Programadas/No. De Actividades concluidas)*100 PABDJ=(NAP/NAC)*100</t>
  </si>
  <si>
    <t>Porcentaje de Planeamiento estrategico en las Areas=(No. De Tecnicas para el control de planes estrategicos/No. De Activades de planificación en las Jefaturas)*100 PPEA=(NTCPE/NAPJ)*100</t>
  </si>
  <si>
    <t>Porcentaje de coordinación y control de cada Jefatura en la recepción de sus documentos=(No. De informes de Actividades realizadas/No. De informe de Actividades finalizadas)*100 PCCJRD=(NIAR/NIAF)*100</t>
  </si>
  <si>
    <t>Porcentaje de uso eficiente de los recursos=(No. De Eficiencia Administrativa/No. De insumos utilizados)*100 PUER=(NEA/NIU)*100</t>
  </si>
  <si>
    <t>Porcentaje de Mantenimiento del Mobiliario y Equipo de las Areas=(No. De Mobiliario y Equipo de las Areas existentes/No. De Mobiliario y Equipo Adquirido)*100 PMMEA=(NMEAE/NMEA)*100</t>
  </si>
  <si>
    <t>Porcentaje de Personal Operativo por cada Area=(No. De Actividades Programadas en cada Jefatura/No. De personal Capacitado por Area Operativa)*100 PPOCA=(NAPCJ/NPCAO)*100</t>
  </si>
  <si>
    <t>Informes mensuales y bitácora fotográfica</t>
  </si>
  <si>
    <t>Mejor servicio a la población</t>
  </si>
  <si>
    <t>servicio de mantenimiento adecuado</t>
  </si>
  <si>
    <t>Control de asistencia y capacitación laboral</t>
  </si>
  <si>
    <t>Llevar la coordinación y control  de cada jefatura de  la dirección de servicios públicos en la recepción de sus documentos</t>
  </si>
  <si>
    <t>Uso eficiente de los recursos de la actual administración</t>
  </si>
  <si>
    <t>El buen mantenimiento del mobiliario y equipo de las Areas</t>
  </si>
  <si>
    <t xml:space="preserve">Personal operativo con el que se cuenta en las distintas jefaturas </t>
  </si>
  <si>
    <t xml:space="preserve"> Por medio de la entrega de sus Informes de actividades mensuales lo que realizan  cada Jefatura</t>
  </si>
  <si>
    <t>buen uso de los recursos economicos como materiales</t>
  </si>
  <si>
    <t>Realizar las acciones técnicas y administrativas correspondientes.</t>
  </si>
  <si>
    <t>Incrementar la capacidad laboral del personal de cada área</t>
  </si>
  <si>
    <t>Componente  1</t>
  </si>
  <si>
    <t>Solucionar y promover las controversias en materia penal, federa mediante la aplicación de mecanismos alternativos.</t>
  </si>
  <si>
    <t>Aplicar un modelo administrativo, control y seguimiento gubernamenta, enfocado a resultdos.</t>
  </si>
  <si>
    <t>Conducción de la Poitica Interior</t>
  </si>
  <si>
    <t>Gobierno Eficiente y Normativo</t>
  </si>
  <si>
    <t>Administración de los Recursos y Valores  Federales</t>
  </si>
  <si>
    <t>Funciones de tesoreria eficientes y  Transparentes.</t>
  </si>
  <si>
    <t>Asuntos Financieros y Hacendarios</t>
  </si>
  <si>
    <t>Innovación Digital y Administración Eficiente</t>
  </si>
  <si>
    <t>Asuntos Financieros Hacendarios</t>
  </si>
  <si>
    <t>Gestión Pública y Rendición de Cuentas</t>
  </si>
  <si>
    <t>Protección Ambiental</t>
  </si>
  <si>
    <t>Municipio Limpio y Sustentable</t>
  </si>
  <si>
    <t>Acciones verdes</t>
  </si>
  <si>
    <t>Promoción del Desarrollo, Competitividad e Innovación de los Sectores Industrial, Comercial y de Servicios.</t>
  </si>
  <si>
    <t>Libre Comercio con exterior de inversión extranjera</t>
  </si>
  <si>
    <t>Programa de conservación para el desarrollo sustentable</t>
  </si>
  <si>
    <t>Conservación y manejo sustentable de los ecosistemas y su biodiversidad</t>
  </si>
  <si>
    <t>Prospera Programa de Inclusion Social</t>
  </si>
  <si>
    <t>Apoyo al ingreso, a la salud y a la educación de las familias en pobreza</t>
  </si>
  <si>
    <t>Programa de Fomento  Ganadero</t>
  </si>
  <si>
    <t>Productores y el empleo rural</t>
  </si>
  <si>
    <t>Educación Inicial y Básica</t>
  </si>
  <si>
    <t>Complemento a los Servicios Educativos</t>
  </si>
  <si>
    <t>Fortalecimiento a  la atención médica</t>
  </si>
  <si>
    <t>Fortalecimiento a la atención médica</t>
  </si>
  <si>
    <t>1.3.9 Otros</t>
  </si>
  <si>
    <t>Diseño y conducción de la poiltica del gasto público</t>
  </si>
  <si>
    <t>Orden y control de la gestión y  rendición de cuentas</t>
  </si>
  <si>
    <t>Orden y control de la gestión pública y rendición de cuentas</t>
  </si>
  <si>
    <t>Transparencia y acceso a la información</t>
  </si>
  <si>
    <t>Programas de desarrollo comunitario</t>
  </si>
  <si>
    <t>Asistencia social y comunitaria</t>
  </si>
  <si>
    <t>Servicios de protección, custodia, vigilancia y seguridad de personas bienes e instalaciones</t>
  </si>
  <si>
    <t>Prevencion del delito con perspectiva nacional</t>
  </si>
  <si>
    <t xml:space="preserve">Servicios de protección y vigilancia </t>
  </si>
  <si>
    <t>prestación de servicios públicos</t>
  </si>
  <si>
    <t>Finanzas eficaces</t>
  </si>
  <si>
    <t>Obras incluyentes</t>
  </si>
  <si>
    <t xml:space="preserve"> Manejo eficiente y sustentable del agua y previncion de inundaciones</t>
  </si>
  <si>
    <t>Prestación de servicios púbicos</t>
  </si>
  <si>
    <t xml:space="preserve">Administración  </t>
  </si>
  <si>
    <t>Prestación de servicios públicos</t>
  </si>
  <si>
    <t>Negocio en orden</t>
  </si>
  <si>
    <t>Protección para todos</t>
  </si>
  <si>
    <t>Suoervisar los sectores educativos, protección y seguridad ciudadana.</t>
  </si>
  <si>
    <t>Apoyo juridico</t>
  </si>
  <si>
    <t>Vigiar asuntos administrativos y juridicos</t>
  </si>
  <si>
    <t>Seguridad integral</t>
  </si>
  <si>
    <t>Planear organizar, coordinar y evaluar para fomentar la culltura.</t>
  </si>
  <si>
    <t>Prestación de Servicios públicos</t>
  </si>
  <si>
    <t>Actividades de apoyo a la función púbica y buen gobierno</t>
  </si>
  <si>
    <t>Función pública y buen gobierno</t>
  </si>
  <si>
    <t>Administración de los recursos y valores federales</t>
  </si>
  <si>
    <t>Funciones eficientes y transparentes</t>
  </si>
  <si>
    <t>Actividades derivadas del trabajo legislativo</t>
  </si>
  <si>
    <t>Instrumentar y dar seguimiento a la integridad a gestión púbilca</t>
  </si>
  <si>
    <t>Anual</t>
  </si>
  <si>
    <t>Trimestral</t>
  </si>
  <si>
    <t>Tirimestral</t>
  </si>
  <si>
    <t>Trimestal</t>
  </si>
  <si>
    <t>Mensual</t>
  </si>
  <si>
    <t>INDICADORES DE GESTION:</t>
  </si>
  <si>
    <t>Excelente organización enla recepcion de docuemntos de las diferentes peticiones de la ciudadania municipal apegada al plan municipal de desarrollo.</t>
  </si>
  <si>
    <t>Coordinacion  con las direcciones que integran la estructura con sindicatura una mejor atencion a la ciudadania.</t>
  </si>
  <si>
    <t>Dirección de Contabilidad</t>
  </si>
  <si>
    <t>DIRECCIÓN DE DEPORTES.</t>
  </si>
  <si>
    <t>Prestación de Servicios Públicos.</t>
  </si>
  <si>
    <t>2. Desarrollo Social.</t>
  </si>
  <si>
    <t>DIRECCIÓN DE  DEPORTES.</t>
  </si>
  <si>
    <t>INDICADORES ESTRATÉGICOS Y DE GESTIÓN 2024</t>
  </si>
  <si>
    <t>INDICADORES ESTRATÉGICOS Y DE GESTIÓN 2024.</t>
  </si>
  <si>
    <t>Ttimestral</t>
  </si>
  <si>
    <t>Aplicación de las disposiones normativas por las areas del H. ayuntamiento Municipal.</t>
  </si>
  <si>
    <t>Actividad  2.1</t>
  </si>
  <si>
    <t>Actividad 1</t>
  </si>
  <si>
    <t>Actividad 2</t>
  </si>
  <si>
    <t>Funciones de comunicación eficientes</t>
  </si>
  <si>
    <t>Actividad 4.2</t>
  </si>
  <si>
    <t>Actividad 4.5</t>
  </si>
  <si>
    <t>Actividad 1.8</t>
  </si>
  <si>
    <t>Actividad 1.9</t>
  </si>
  <si>
    <t>Actividad 1.10</t>
  </si>
  <si>
    <t>Actividad 1.11</t>
  </si>
  <si>
    <t>Actividad 1.12</t>
  </si>
  <si>
    <t>DIRECCIÓN GENERAL DE  DE SALUD Y ZOONOSIS.</t>
  </si>
  <si>
    <t>JULIO-SEPTIEMBRE</t>
  </si>
  <si>
    <t>INDICADORES ESTRATÉGICOS Y DE GESTIÓN  AL 30 DE SEPTIEMBRE 2024.</t>
  </si>
  <si>
    <t>ENERO-SEPTIEMBRE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</si>
</sst>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6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1"/>
      <color theme="1"/>
      <name val="Calibri"/>
      <family val="2"/>
      <scheme val="minor"/>
    </font>
    <font>
      <sz val="11"/>
      <color rgb="FF000000"/>
      <name val="Calibri"/>
      <family val="2"/>
      <charset val="1"/>
    </font>
    <font>
      <b/>
      <sz val="11"/>
      <color theme="1"/>
      <name val="Calibri"/>
      <family val="2"/>
      <scheme val="minor"/>
    </font>
    <font>
      <b/>
      <sz val="12"/>
      <color theme="1"/>
      <name val="Arial"/>
      <family val="2"/>
    </font>
    <font>
      <sz val="10"/>
      <color theme="1"/>
      <name val="Arial"/>
      <family val="2"/>
    </font>
    <font>
      <sz val="11"/>
      <color theme="1"/>
      <name val="Arial"/>
      <family val="2"/>
    </font>
    <font>
      <b/>
      <sz val="14"/>
      <color theme="1"/>
      <name val="Calibri"/>
      <family val="2"/>
      <scheme val="minor"/>
    </font>
    <font>
      <sz val="11"/>
      <color rgb="FF000000"/>
      <name val="Calibri"/>
      <family val="2"/>
    </font>
    <font>
      <sz val="11"/>
      <name val="Arial"/>
      <family val="2"/>
      <charset val="1"/>
    </font>
    <font>
      <sz val="9"/>
      <color theme="1"/>
      <name val="Calibri"/>
      <family val="2"/>
      <scheme val="minor"/>
    </font>
    <font>
      <sz val="10"/>
      <color theme="1"/>
      <name val="Calibri"/>
      <family val="2"/>
      <scheme val="minor"/>
    </font>
    <font>
      <sz val="12"/>
      <color theme="1"/>
      <name val="Arial"/>
      <family val="2"/>
    </font>
    <font>
      <b/>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57" fillId="0" borderId="0"/>
    <xf numFmtId="0" fontId="63" fillId="0" borderId="0"/>
    <xf numFmtId="0" fontId="20" fillId="0" borderId="0"/>
  </cellStyleXfs>
  <cellXfs count="312">
    <xf numFmtId="0" fontId="0" fillId="0" borderId="0" xfId="0"/>
    <xf numFmtId="0" fontId="0" fillId="2" borderId="0" xfId="0" applyFill="1"/>
    <xf numFmtId="0" fontId="0" fillId="0" borderId="1" xfId="0" applyBorder="1" applyAlignment="1">
      <alignment horizontal="center" vertical="center"/>
    </xf>
    <xf numFmtId="0" fontId="0" fillId="0" borderId="1" xfId="0" applyBorder="1" applyAlignment="1">
      <alignment vertical="center"/>
    </xf>
    <xf numFmtId="0" fontId="56" fillId="0" borderId="1" xfId="0" applyFont="1" applyBorder="1" applyAlignment="1">
      <alignment horizontal="center" vertical="center"/>
    </xf>
    <xf numFmtId="9" fontId="56" fillId="0" borderId="1" xfId="0" applyNumberFormat="1" applyFont="1" applyBorder="1" applyAlignment="1">
      <alignment horizontal="center" vertical="center"/>
    </xf>
    <xf numFmtId="0" fontId="55" fillId="3" borderId="1" xfId="0" applyFont="1" applyFill="1" applyBorder="1" applyAlignment="1">
      <alignment horizontal="center" vertical="center"/>
    </xf>
    <xf numFmtId="0" fontId="55" fillId="3" borderId="1" xfId="0" applyFont="1" applyFill="1" applyBorder="1" applyAlignment="1">
      <alignment vertical="center"/>
    </xf>
    <xf numFmtId="0" fontId="56" fillId="0" borderId="1" xfId="0" applyFont="1" applyBorder="1" applyAlignment="1">
      <alignment horizontal="center" vertical="center"/>
    </xf>
    <xf numFmtId="0" fontId="55" fillId="3" borderId="1" xfId="0" applyFont="1" applyFill="1" applyBorder="1" applyAlignment="1">
      <alignment horizontal="center" vertical="center"/>
    </xf>
    <xf numFmtId="0" fontId="55" fillId="3" borderId="1" xfId="0" applyFont="1" applyFill="1" applyBorder="1" applyAlignment="1">
      <alignment horizontal="center" vertical="center"/>
    </xf>
    <xf numFmtId="0" fontId="56" fillId="0" borderId="1" xfId="0" applyFont="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vertical="center"/>
    </xf>
    <xf numFmtId="0" fontId="0" fillId="0" borderId="0" xfId="0" applyBorder="1" applyAlignment="1">
      <alignment vertical="center"/>
    </xf>
    <xf numFmtId="0" fontId="52" fillId="0" borderId="0" xfId="0" applyFont="1" applyBorder="1" applyAlignment="1">
      <alignment horizontal="center" vertical="top" wrapText="1"/>
    </xf>
    <xf numFmtId="0" fontId="56" fillId="0" borderId="0" xfId="0" applyFont="1" applyBorder="1" applyAlignment="1">
      <alignment horizontal="center" vertical="top" wrapText="1"/>
    </xf>
    <xf numFmtId="0" fontId="52" fillId="0" borderId="0" xfId="0" applyFont="1" applyBorder="1" applyAlignment="1">
      <alignment horizontal="center" vertical="center" wrapText="1"/>
    </xf>
    <xf numFmtId="0" fontId="56" fillId="0" borderId="0" xfId="0" applyFont="1" applyBorder="1" applyAlignment="1">
      <alignment horizontal="center" vertical="center" wrapText="1"/>
    </xf>
    <xf numFmtId="0" fontId="52" fillId="0" borderId="0" xfId="0" applyFont="1" applyBorder="1" applyAlignment="1">
      <alignment horizontal="center" vertical="center"/>
    </xf>
    <xf numFmtId="0" fontId="56" fillId="0" borderId="0" xfId="0" applyFont="1" applyBorder="1" applyAlignment="1">
      <alignment horizontal="center" vertical="center"/>
    </xf>
    <xf numFmtId="9" fontId="56" fillId="0" borderId="0" xfId="0" applyNumberFormat="1" applyFont="1" applyBorder="1" applyAlignment="1">
      <alignment horizontal="center" vertical="center"/>
    </xf>
    <xf numFmtId="0" fontId="56" fillId="0" borderId="1" xfId="0" applyFont="1" applyBorder="1" applyAlignment="1">
      <alignment horizontal="center" vertical="center"/>
    </xf>
    <xf numFmtId="0" fontId="55" fillId="3" borderId="1" xfId="0" applyFont="1" applyFill="1" applyBorder="1" applyAlignment="1">
      <alignment horizontal="center" vertical="center" wrapText="1"/>
    </xf>
    <xf numFmtId="0" fontId="44" fillId="0" borderId="1" xfId="0" applyFont="1" applyBorder="1" applyAlignment="1">
      <alignment horizontal="center" vertical="center"/>
    </xf>
    <xf numFmtId="0" fontId="55" fillId="3" borderId="1" xfId="0" applyFont="1" applyFill="1" applyBorder="1" applyAlignment="1">
      <alignment horizontal="center" vertical="center" wrapText="1"/>
    </xf>
    <xf numFmtId="0" fontId="42" fillId="0" borderId="1" xfId="0" applyFont="1" applyBorder="1" applyAlignment="1">
      <alignment horizontal="center" vertical="center"/>
    </xf>
    <xf numFmtId="0" fontId="55" fillId="3" borderId="1" xfId="0" applyFont="1" applyFill="1" applyBorder="1" applyAlignment="1">
      <alignment vertical="center" wrapText="1"/>
    </xf>
    <xf numFmtId="0" fontId="40" fillId="0" borderId="1" xfId="0" applyFont="1" applyBorder="1" applyAlignment="1">
      <alignment horizontal="center" vertical="center"/>
    </xf>
    <xf numFmtId="0" fontId="55" fillId="3" borderId="1" xfId="0" applyFont="1" applyFill="1" applyBorder="1" applyAlignment="1">
      <alignment horizontal="center" vertical="center" wrapText="1"/>
    </xf>
    <xf numFmtId="0" fontId="55" fillId="3" borderId="1" xfId="0" applyFont="1" applyFill="1" applyBorder="1" applyAlignment="1">
      <alignment horizontal="center" vertical="center" wrapText="1"/>
    </xf>
    <xf numFmtId="0" fontId="39" fillId="2" borderId="1" xfId="0" applyFont="1" applyFill="1" applyBorder="1" applyAlignment="1">
      <alignment horizontal="center" vertical="center"/>
    </xf>
    <xf numFmtId="0" fontId="39" fillId="0" borderId="1" xfId="0" applyFont="1" applyBorder="1" applyAlignment="1">
      <alignment horizontal="center" vertical="center"/>
    </xf>
    <xf numFmtId="0" fontId="55" fillId="3" borderId="1" xfId="0" applyFont="1" applyFill="1" applyBorder="1" applyAlignment="1">
      <alignment horizontal="center" vertical="center" wrapText="1"/>
    </xf>
    <xf numFmtId="0" fontId="38" fillId="0" borderId="1" xfId="0" applyFont="1" applyBorder="1" applyAlignment="1">
      <alignment horizontal="center" vertical="center"/>
    </xf>
    <xf numFmtId="0" fontId="37" fillId="0" borderId="1" xfId="0" applyFont="1" applyBorder="1" applyAlignment="1">
      <alignment horizontal="center" vertical="center"/>
    </xf>
    <xf numFmtId="0" fontId="35" fillId="0" borderId="1" xfId="0" applyFont="1" applyBorder="1" applyAlignment="1">
      <alignment horizontal="center" vertical="center"/>
    </xf>
    <xf numFmtId="0" fontId="55" fillId="3" borderId="1" xfId="0" applyFont="1" applyFill="1" applyBorder="1" applyAlignment="1">
      <alignment horizontal="center" vertical="center" wrapText="1"/>
    </xf>
    <xf numFmtId="0" fontId="55" fillId="3" borderId="1" xfId="0" applyFont="1" applyFill="1" applyBorder="1" applyAlignment="1">
      <alignment horizontal="center" vertical="center" wrapText="1"/>
    </xf>
    <xf numFmtId="0" fontId="55" fillId="3" borderId="1" xfId="0" applyFont="1" applyFill="1" applyBorder="1" applyAlignment="1">
      <alignment horizontal="center" vertical="center" wrapText="1"/>
    </xf>
    <xf numFmtId="0" fontId="55" fillId="3" borderId="1" xfId="0" applyFont="1" applyFill="1" applyBorder="1" applyAlignment="1">
      <alignment horizontal="center" vertical="center" wrapText="1"/>
    </xf>
    <xf numFmtId="0" fontId="56" fillId="0" borderId="1" xfId="0" applyFont="1" applyBorder="1" applyAlignment="1">
      <alignment horizontal="center" vertical="center"/>
    </xf>
    <xf numFmtId="0" fontId="68" fillId="0" borderId="0" xfId="0" applyFont="1" applyAlignment="1">
      <alignment horizontal="center" vertical="center"/>
    </xf>
    <xf numFmtId="0" fontId="55" fillId="3" borderId="1" xfId="0" applyFont="1" applyFill="1" applyBorder="1" applyAlignment="1">
      <alignment horizontal="center" vertical="center" wrapText="1"/>
    </xf>
    <xf numFmtId="0" fontId="55" fillId="3" borderId="1" xfId="0" applyFont="1" applyFill="1" applyBorder="1" applyAlignment="1">
      <alignment horizontal="center" vertical="center" wrapText="1"/>
    </xf>
    <xf numFmtId="0" fontId="22" fillId="0" borderId="1" xfId="0" applyFont="1" applyBorder="1" applyAlignment="1">
      <alignment horizontal="center" vertical="center"/>
    </xf>
    <xf numFmtId="0" fontId="55" fillId="3" borderId="1" xfId="0" applyFont="1" applyFill="1" applyBorder="1" applyAlignment="1">
      <alignment horizontal="center" vertical="center" wrapText="1"/>
    </xf>
    <xf numFmtId="0" fontId="21" fillId="0" borderId="1" xfId="0" applyFont="1" applyBorder="1" applyAlignment="1">
      <alignment horizontal="center" vertical="center"/>
    </xf>
    <xf numFmtId="0" fontId="55" fillId="3" borderId="1" xfId="0" applyFont="1" applyFill="1" applyBorder="1" applyAlignment="1">
      <alignment horizontal="center" vertical="center" wrapText="1"/>
    </xf>
    <xf numFmtId="0" fontId="20" fillId="0" borderId="1" xfId="0" applyFont="1" applyBorder="1" applyAlignment="1">
      <alignment horizontal="center" vertical="center"/>
    </xf>
    <xf numFmtId="0" fontId="19" fillId="0" borderId="1" xfId="0" applyFont="1" applyBorder="1" applyAlignment="1">
      <alignment horizontal="center" vertical="center"/>
    </xf>
    <xf numFmtId="0" fontId="55" fillId="3" borderId="1" xfId="0" applyFont="1" applyFill="1" applyBorder="1" applyAlignment="1">
      <alignment horizontal="center" vertical="center" wrapText="1"/>
    </xf>
    <xf numFmtId="0" fontId="18" fillId="0" borderId="1" xfId="0" applyFont="1" applyBorder="1" applyAlignment="1">
      <alignment horizontal="center" vertical="center"/>
    </xf>
    <xf numFmtId="0" fontId="0" fillId="0" borderId="1" xfId="0" applyBorder="1" applyAlignment="1">
      <alignment horizontal="center" vertical="center" wrapText="1"/>
    </xf>
    <xf numFmtId="0" fontId="55" fillId="3" borderId="1" xfId="0" applyFont="1" applyFill="1" applyBorder="1" applyAlignment="1">
      <alignment horizontal="center" vertical="center" wrapText="1"/>
    </xf>
    <xf numFmtId="0" fontId="55" fillId="3" borderId="1" xfId="0" applyFont="1" applyFill="1" applyBorder="1" applyAlignment="1">
      <alignment horizontal="center" vertical="center"/>
    </xf>
    <xf numFmtId="0" fontId="55" fillId="3" borderId="1" xfId="0" applyFont="1" applyFill="1" applyBorder="1" applyAlignment="1">
      <alignment horizontal="center" vertical="center" wrapText="1"/>
    </xf>
    <xf numFmtId="0" fontId="56" fillId="0" borderId="1" xfId="0" applyFont="1" applyBorder="1" applyAlignment="1">
      <alignment horizontal="center" vertical="center"/>
    </xf>
    <xf numFmtId="0" fontId="55" fillId="3" borderId="1" xfId="0" applyFont="1" applyFill="1" applyBorder="1" applyAlignment="1">
      <alignment horizontal="center" vertical="center" wrapText="1"/>
    </xf>
    <xf numFmtId="0" fontId="55" fillId="3" borderId="1" xfId="0" applyFont="1" applyFill="1" applyBorder="1" applyAlignment="1">
      <alignment horizontal="center" vertical="center" wrapText="1"/>
    </xf>
    <xf numFmtId="0" fontId="15" fillId="0" borderId="1" xfId="0" applyFont="1" applyBorder="1" applyAlignment="1">
      <alignment horizontal="center" vertical="center"/>
    </xf>
    <xf numFmtId="0" fontId="55" fillId="3" borderId="1" xfId="0" applyFont="1" applyFill="1" applyBorder="1" applyAlignment="1">
      <alignment horizontal="center" vertical="center" wrapText="1"/>
    </xf>
    <xf numFmtId="0" fontId="14" fillId="0" borderId="1" xfId="0" applyFont="1" applyBorder="1" applyAlignment="1">
      <alignment horizontal="center" vertical="center"/>
    </xf>
    <xf numFmtId="0" fontId="56" fillId="0" borderId="1" xfId="0" applyFont="1" applyBorder="1" applyAlignment="1">
      <alignment vertical="center"/>
    </xf>
    <xf numFmtId="0" fontId="13" fillId="0" borderId="1" xfId="0" applyFont="1" applyBorder="1" applyAlignment="1">
      <alignment horizontal="center" vertical="center"/>
    </xf>
    <xf numFmtId="0" fontId="56" fillId="0" borderId="1" xfId="0" applyFont="1"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center" vertical="center"/>
    </xf>
    <xf numFmtId="0" fontId="10" fillId="0" borderId="1" xfId="0" applyFont="1" applyBorder="1" applyAlignment="1">
      <alignment horizontal="center" vertical="center"/>
    </xf>
    <xf numFmtId="0" fontId="55" fillId="3" borderId="1" xfId="0" applyFont="1" applyFill="1" applyBorder="1" applyAlignment="1">
      <alignment horizontal="center" vertical="center" wrapText="1"/>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56" fillId="0" borderId="1" xfId="0" applyFont="1" applyBorder="1" applyAlignment="1">
      <alignment horizontal="center" vertical="center"/>
    </xf>
    <xf numFmtId="0" fontId="56" fillId="0" borderId="1" xfId="0" applyFont="1" applyBorder="1" applyAlignment="1">
      <alignment horizontal="center" vertical="center"/>
    </xf>
    <xf numFmtId="0" fontId="55" fillId="3" borderId="1" xfId="0" applyFont="1" applyFill="1" applyBorder="1" applyAlignment="1">
      <alignment horizontal="center" vertical="center"/>
    </xf>
    <xf numFmtId="0" fontId="55" fillId="3" borderId="1" xfId="0" applyFont="1" applyFill="1" applyBorder="1" applyAlignment="1">
      <alignment horizontal="center" vertical="center" wrapText="1"/>
    </xf>
    <xf numFmtId="0" fontId="56" fillId="0" borderId="1" xfId="0" applyFont="1" applyBorder="1" applyAlignment="1">
      <alignment horizontal="center" vertical="center"/>
    </xf>
    <xf numFmtId="0" fontId="4" fillId="0" borderId="1" xfId="0" applyFont="1" applyBorder="1" applyAlignment="1">
      <alignment horizontal="center" vertical="center" wrapText="1"/>
    </xf>
    <xf numFmtId="0" fontId="56" fillId="0" borderId="1"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55" fillId="3" borderId="1" xfId="0" applyFont="1" applyFill="1" applyBorder="1" applyAlignment="1">
      <alignment horizontal="center" vertical="center"/>
    </xf>
    <xf numFmtId="0" fontId="55" fillId="2" borderId="0" xfId="0" applyFont="1" applyFill="1" applyAlignment="1">
      <alignment horizontal="center" vertical="center"/>
    </xf>
    <xf numFmtId="0" fontId="59" fillId="2" borderId="0" xfId="0" applyFont="1" applyFill="1" applyAlignment="1">
      <alignment horizontal="center" vertical="center"/>
    </xf>
    <xf numFmtId="0" fontId="24" fillId="0" borderId="1" xfId="0" applyFont="1" applyBorder="1" applyAlignment="1">
      <alignment horizontal="center" vertical="center" wrapText="1"/>
    </xf>
    <xf numFmtId="0" fontId="56" fillId="0" borderId="1" xfId="0" applyFont="1" applyBorder="1" applyAlignment="1">
      <alignment horizontal="center" vertical="center" wrapText="1"/>
    </xf>
    <xf numFmtId="0" fontId="55" fillId="3" borderId="1" xfId="0" applyFont="1" applyFill="1" applyBorder="1" applyAlignment="1">
      <alignment horizontal="center" vertical="center" wrapText="1"/>
    </xf>
    <xf numFmtId="0" fontId="5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xf>
    <xf numFmtId="0" fontId="56" fillId="0" borderId="3" xfId="0" applyFont="1" applyBorder="1" applyAlignment="1">
      <alignment horizontal="center" vertical="center"/>
    </xf>
    <xf numFmtId="0" fontId="56" fillId="0" borderId="4" xfId="0" applyFont="1" applyBorder="1" applyAlignment="1">
      <alignment horizontal="center" vertical="center"/>
    </xf>
    <xf numFmtId="0" fontId="0" fillId="0" borderId="1" xfId="0" applyFont="1" applyBorder="1" applyAlignment="1">
      <alignment horizontal="center" vertical="center" wrapText="1"/>
    </xf>
    <xf numFmtId="0" fontId="55" fillId="3" borderId="1" xfId="0" applyFont="1" applyFill="1" applyBorder="1" applyAlignment="1">
      <alignment horizontal="center"/>
    </xf>
    <xf numFmtId="0" fontId="32"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0" fillId="2" borderId="0" xfId="0" applyFill="1" applyAlignment="1">
      <alignment horizontal="center"/>
    </xf>
    <xf numFmtId="0" fontId="56" fillId="0" borderId="2" xfId="0" applyFont="1" applyBorder="1" applyAlignment="1">
      <alignment horizontal="center" vertical="center" wrapText="1"/>
    </xf>
    <xf numFmtId="0" fontId="56" fillId="0" borderId="3" xfId="0" applyFont="1" applyBorder="1" applyAlignment="1">
      <alignment horizontal="center" vertical="center" wrapText="1"/>
    </xf>
    <xf numFmtId="0" fontId="56" fillId="0" borderId="4"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4" xfId="0" applyFont="1" applyBorder="1" applyAlignment="1">
      <alignment horizontal="center" vertical="center" wrapText="1"/>
    </xf>
    <xf numFmtId="0" fontId="32" fillId="0" borderId="2" xfId="0" applyFont="1" applyBorder="1" applyAlignment="1">
      <alignment horizontal="center" vertical="center"/>
    </xf>
    <xf numFmtId="0" fontId="34" fillId="0" borderId="2" xfId="0" applyFont="1" applyBorder="1" applyAlignment="1">
      <alignment horizontal="center" vertical="center"/>
    </xf>
    <xf numFmtId="0" fontId="34" fillId="0" borderId="1" xfId="0" applyFont="1" applyBorder="1" applyAlignment="1">
      <alignment horizontal="center" vertical="center" wrapText="1"/>
    </xf>
    <xf numFmtId="0" fontId="56" fillId="0" borderId="1" xfId="0" applyFont="1" applyBorder="1" applyAlignment="1">
      <alignment horizontal="center" vertical="center"/>
    </xf>
    <xf numFmtId="0" fontId="20" fillId="0" borderId="1" xfId="0" applyFont="1" applyBorder="1" applyAlignment="1">
      <alignment horizontal="center" vertical="center" wrapText="1"/>
    </xf>
    <xf numFmtId="0" fontId="43" fillId="0" borderId="2" xfId="0" applyFont="1" applyBorder="1" applyAlignment="1">
      <alignment horizontal="center" vertical="center"/>
    </xf>
    <xf numFmtId="0" fontId="43" fillId="0" borderId="1" xfId="0" applyFont="1" applyBorder="1" applyAlignment="1">
      <alignment horizontal="center" vertical="center" wrapText="1"/>
    </xf>
    <xf numFmtId="0" fontId="56" fillId="0" borderId="1" xfId="0" applyFont="1" applyBorder="1" applyAlignment="1">
      <alignment horizontal="center"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7" fillId="0" borderId="2" xfId="0" applyFont="1" applyBorder="1" applyAlignment="1">
      <alignment horizontal="center" vertical="center"/>
    </xf>
    <xf numFmtId="0" fontId="37" fillId="0" borderId="2" xfId="0" applyFont="1" applyBorder="1" applyAlignment="1">
      <alignment horizontal="center" vertical="center" wrapText="1"/>
    </xf>
    <xf numFmtId="0" fontId="37"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1" xfId="0" applyFont="1" applyBorder="1" applyAlignment="1">
      <alignment horizontal="center" vertical="center"/>
    </xf>
    <xf numFmtId="0" fontId="54" fillId="0" borderId="4" xfId="0" applyFont="1" applyBorder="1" applyAlignment="1">
      <alignment horizontal="center" vertical="center"/>
    </xf>
    <xf numFmtId="0" fontId="56" fillId="0" borderId="2" xfId="0" applyFont="1" applyBorder="1" applyAlignment="1">
      <alignment horizontal="center" vertical="top" wrapText="1"/>
    </xf>
    <xf numFmtId="0" fontId="56" fillId="0" borderId="4" xfId="0" applyFont="1" applyBorder="1" applyAlignment="1">
      <alignment horizontal="center" vertical="top" wrapText="1"/>
    </xf>
    <xf numFmtId="0" fontId="34" fillId="0" borderId="5"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8" xfId="0" applyFont="1" applyBorder="1" applyAlignment="1">
      <alignment horizontal="center" vertical="center" wrapText="1"/>
    </xf>
    <xf numFmtId="0" fontId="66" fillId="0" borderId="1" xfId="0" applyFont="1" applyBorder="1" applyAlignment="1">
      <alignment horizontal="center" vertical="center" wrapText="1"/>
    </xf>
    <xf numFmtId="0" fontId="44" fillId="0" borderId="2" xfId="0" applyFont="1" applyBorder="1" applyAlignment="1">
      <alignment horizontal="center" vertical="center"/>
    </xf>
    <xf numFmtId="0" fontId="49" fillId="0" borderId="2" xfId="0" applyFont="1" applyBorder="1" applyAlignment="1">
      <alignment horizontal="center" vertical="center"/>
    </xf>
    <xf numFmtId="0" fontId="49"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64" fillId="0" borderId="2" xfId="1" applyFont="1" applyFill="1" applyBorder="1" applyAlignment="1">
      <alignment horizontal="center" vertical="center" wrapText="1"/>
    </xf>
    <xf numFmtId="0" fontId="64" fillId="0" borderId="4" xfId="1" applyFont="1" applyFill="1" applyBorder="1" applyAlignment="1">
      <alignment horizontal="center" vertical="center" wrapText="1"/>
    </xf>
    <xf numFmtId="0" fontId="56" fillId="0" borderId="3" xfId="0" applyFont="1" applyBorder="1" applyAlignment="1">
      <alignment horizontal="center" vertical="top"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xf>
    <xf numFmtId="0" fontId="64" fillId="0" borderId="3" xfId="1" applyFont="1" applyFill="1" applyBorder="1" applyAlignment="1">
      <alignment horizontal="center" vertical="center" wrapText="1"/>
    </xf>
    <xf numFmtId="0" fontId="44" fillId="0" borderId="4" xfId="0" applyFont="1" applyBorder="1" applyAlignment="1">
      <alignment horizontal="center" vertical="center" wrapText="1"/>
    </xf>
    <xf numFmtId="0" fontId="64" fillId="0" borderId="2" xfId="1" applyFont="1" applyBorder="1" applyAlignment="1">
      <alignment horizontal="center" vertical="center" wrapText="1"/>
    </xf>
    <xf numFmtId="0" fontId="64" fillId="0" borderId="3" xfId="1" applyFont="1" applyBorder="1" applyAlignment="1">
      <alignment horizontal="center" vertical="center" wrapText="1"/>
    </xf>
    <xf numFmtId="0" fontId="64" fillId="0" borderId="4" xfId="1" applyFont="1" applyBorder="1" applyAlignment="1">
      <alignment horizontal="center" vertical="center" wrapText="1"/>
    </xf>
    <xf numFmtId="0" fontId="55" fillId="3" borderId="2" xfId="0" applyFont="1" applyFill="1" applyBorder="1" applyAlignment="1">
      <alignment horizontal="center" vertical="center"/>
    </xf>
    <xf numFmtId="0" fontId="55" fillId="3" borderId="3" xfId="0" applyFont="1" applyFill="1" applyBorder="1" applyAlignment="1">
      <alignment horizontal="center" vertical="center"/>
    </xf>
    <xf numFmtId="0" fontId="55" fillId="3" borderId="4" xfId="0" applyFont="1" applyFill="1" applyBorder="1" applyAlignment="1">
      <alignment horizontal="center" vertical="center"/>
    </xf>
    <xf numFmtId="0" fontId="55" fillId="3" borderId="5" xfId="0" applyFont="1" applyFill="1" applyBorder="1" applyAlignment="1">
      <alignment horizontal="center" vertical="center"/>
    </xf>
    <xf numFmtId="0" fontId="55" fillId="3" borderId="9" xfId="0" applyFont="1" applyFill="1" applyBorder="1" applyAlignment="1">
      <alignment horizontal="center" vertical="center"/>
    </xf>
    <xf numFmtId="0" fontId="55" fillId="3" borderId="6" xfId="0" applyFont="1" applyFill="1" applyBorder="1" applyAlignment="1">
      <alignment horizontal="center" vertical="center"/>
    </xf>
    <xf numFmtId="0" fontId="55" fillId="3" borderId="7" xfId="0" applyFont="1" applyFill="1" applyBorder="1" applyAlignment="1">
      <alignment horizontal="center" vertical="center"/>
    </xf>
    <xf numFmtId="0" fontId="55" fillId="3" borderId="10" xfId="0" applyFont="1" applyFill="1" applyBorder="1" applyAlignment="1">
      <alignment horizontal="center" vertical="center"/>
    </xf>
    <xf numFmtId="0" fontId="55" fillId="3" borderId="8" xfId="0" applyFont="1" applyFill="1" applyBorder="1" applyAlignment="1">
      <alignment horizontal="center" vertical="center"/>
    </xf>
    <xf numFmtId="0" fontId="25" fillId="0" borderId="5"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8" xfId="0" applyFont="1" applyBorder="1" applyAlignment="1">
      <alignment horizontal="center" vertical="center" wrapText="1"/>
    </xf>
    <xf numFmtId="0" fontId="55" fillId="3" borderId="11" xfId="0" applyFont="1" applyFill="1" applyBorder="1" applyAlignment="1">
      <alignment horizontal="center" vertical="center" wrapText="1"/>
    </xf>
    <xf numFmtId="0" fontId="55" fillId="3" borderId="12" xfId="0" applyFont="1" applyFill="1" applyBorder="1" applyAlignment="1">
      <alignment horizontal="center" vertical="center" wrapText="1"/>
    </xf>
    <xf numFmtId="0" fontId="58" fillId="0" borderId="5" xfId="0" applyFont="1" applyBorder="1" applyAlignment="1">
      <alignment horizontal="center" vertical="center" wrapText="1"/>
    </xf>
    <xf numFmtId="0" fontId="58" fillId="0" borderId="6" xfId="0" applyFont="1" applyBorder="1" applyAlignment="1">
      <alignment horizontal="center" vertical="center" wrapText="1"/>
    </xf>
    <xf numFmtId="0" fontId="58" fillId="0" borderId="7" xfId="0" applyFont="1" applyBorder="1" applyAlignment="1">
      <alignment horizontal="center" vertical="center" wrapText="1"/>
    </xf>
    <xf numFmtId="0" fontId="58" fillId="0" borderId="8"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44" fillId="0" borderId="3" xfId="0" applyFont="1" applyBorder="1" applyAlignment="1">
      <alignment horizontal="center" vertical="center"/>
    </xf>
    <xf numFmtId="0" fontId="44" fillId="0" borderId="4"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35" fillId="0" borderId="5"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8" xfId="0" applyFont="1" applyBorder="1" applyAlignment="1">
      <alignment horizontal="center" vertical="center" wrapText="1"/>
    </xf>
    <xf numFmtId="0" fontId="55" fillId="3" borderId="2" xfId="0" applyFont="1" applyFill="1" applyBorder="1" applyAlignment="1">
      <alignment horizontal="center"/>
    </xf>
    <xf numFmtId="0" fontId="55" fillId="3" borderId="3" xfId="0" applyFont="1" applyFill="1" applyBorder="1" applyAlignment="1">
      <alignment horizontal="center"/>
    </xf>
    <xf numFmtId="0" fontId="55" fillId="3" borderId="4" xfId="0" applyFont="1" applyFill="1" applyBorder="1" applyAlignment="1">
      <alignment horizontal="center"/>
    </xf>
    <xf numFmtId="0" fontId="55" fillId="3" borderId="15" xfId="0" applyFont="1" applyFill="1" applyBorder="1" applyAlignment="1">
      <alignment horizontal="center" vertical="center" wrapText="1"/>
    </xf>
    <xf numFmtId="0" fontId="55" fillId="3" borderId="13" xfId="0" applyFont="1" applyFill="1" applyBorder="1" applyAlignment="1">
      <alignment horizontal="center" vertical="center"/>
    </xf>
    <xf numFmtId="0" fontId="55" fillId="3" borderId="0" xfId="0" applyFont="1" applyFill="1" applyBorder="1" applyAlignment="1">
      <alignment horizontal="center" vertical="center"/>
    </xf>
    <xf numFmtId="0" fontId="55" fillId="3" borderId="14" xfId="0" applyFont="1" applyFill="1" applyBorder="1" applyAlignment="1">
      <alignment horizontal="center" vertical="center"/>
    </xf>
    <xf numFmtId="0" fontId="55" fillId="3" borderId="2" xfId="0" applyFont="1" applyFill="1" applyBorder="1" applyAlignment="1">
      <alignment horizontal="center" vertical="center" wrapText="1"/>
    </xf>
    <xf numFmtId="0" fontId="55" fillId="3" borderId="4" xfId="0" applyFont="1" applyFill="1" applyBorder="1" applyAlignment="1">
      <alignment horizontal="center" vertical="center" wrapText="1"/>
    </xf>
    <xf numFmtId="0" fontId="55" fillId="3" borderId="5" xfId="0" applyFont="1" applyFill="1" applyBorder="1" applyAlignment="1">
      <alignment horizontal="center" vertical="center" wrapText="1"/>
    </xf>
    <xf numFmtId="0" fontId="55" fillId="3" borderId="6" xfId="0" applyFont="1" applyFill="1" applyBorder="1" applyAlignment="1">
      <alignment horizontal="center" vertical="center" wrapText="1"/>
    </xf>
    <xf numFmtId="0" fontId="55" fillId="3" borderId="13" xfId="0" applyFont="1" applyFill="1" applyBorder="1" applyAlignment="1">
      <alignment horizontal="center" vertical="center" wrapText="1"/>
    </xf>
    <xf numFmtId="0" fontId="55" fillId="3" borderId="14" xfId="0" applyFont="1" applyFill="1" applyBorder="1" applyAlignment="1">
      <alignment horizontal="center" vertical="center" wrapText="1"/>
    </xf>
    <xf numFmtId="0" fontId="55" fillId="3" borderId="7" xfId="0" applyFont="1" applyFill="1" applyBorder="1" applyAlignment="1">
      <alignment horizontal="center" vertical="center" wrapText="1"/>
    </xf>
    <xf numFmtId="0" fontId="55" fillId="3" borderId="8" xfId="0" applyFont="1" applyFill="1" applyBorder="1" applyAlignment="1">
      <alignment horizontal="center" vertical="center" wrapText="1"/>
    </xf>
    <xf numFmtId="0" fontId="44" fillId="0" borderId="5"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55" fillId="3" borderId="11" xfId="0" applyFont="1" applyFill="1" applyBorder="1" applyAlignment="1">
      <alignment horizontal="center" vertical="center"/>
    </xf>
    <xf numFmtId="0" fontId="55" fillId="3" borderId="12" xfId="0" applyFont="1" applyFill="1" applyBorder="1" applyAlignment="1">
      <alignment horizontal="center" vertical="center"/>
    </xf>
    <xf numFmtId="0" fontId="44" fillId="0" borderId="9" xfId="0" applyFont="1" applyBorder="1" applyAlignment="1">
      <alignment horizontal="center" vertical="center" wrapText="1"/>
    </xf>
    <xf numFmtId="0" fontId="44" fillId="0" borderId="10" xfId="0" applyFont="1" applyBorder="1" applyAlignment="1">
      <alignment horizontal="center" vertical="center" wrapText="1"/>
    </xf>
    <xf numFmtId="0" fontId="31" fillId="0" borderId="1" xfId="0" applyFont="1" applyBorder="1" applyAlignment="1">
      <alignment horizontal="center" vertical="center" wrapText="1"/>
    </xf>
    <xf numFmtId="0" fontId="35" fillId="0" borderId="2"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xf>
    <xf numFmtId="0" fontId="35"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56" fillId="0" borderId="1" xfId="0" applyFont="1" applyBorder="1" applyAlignment="1">
      <alignment horizont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8"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 xfId="0" applyFont="1" applyBorder="1" applyAlignment="1">
      <alignment horizontal="center" vertical="center" wrapText="1"/>
    </xf>
    <xf numFmtId="10" fontId="5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2" fillId="3" borderId="1" xfId="0" applyFont="1" applyFill="1" applyBorder="1" applyAlignment="1">
      <alignment horizontal="center" vertical="center"/>
    </xf>
    <xf numFmtId="0" fontId="52" fillId="0" borderId="1" xfId="0" applyFont="1" applyBorder="1" applyAlignment="1">
      <alignment horizontal="center" vertical="center" wrapText="1"/>
    </xf>
    <xf numFmtId="0" fontId="48" fillId="0" borderId="2" xfId="0" applyFont="1" applyBorder="1" applyAlignment="1">
      <alignment horizontal="center" vertical="center"/>
    </xf>
    <xf numFmtId="0" fontId="61"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4" xfId="0" applyFont="1" applyBorder="1" applyAlignment="1">
      <alignment horizontal="center" vertical="center" wrapText="1"/>
    </xf>
    <xf numFmtId="0" fontId="46"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46" fillId="0" borderId="1" xfId="0" applyFont="1" applyBorder="1" applyAlignment="1">
      <alignment horizontal="center" wrapText="1"/>
    </xf>
    <xf numFmtId="0" fontId="52" fillId="0" borderId="3" xfId="0" applyFont="1" applyBorder="1" applyAlignment="1">
      <alignment horizontal="center" vertical="center" wrapText="1"/>
    </xf>
    <xf numFmtId="0" fontId="46" fillId="0" borderId="1" xfId="0" applyFont="1" applyBorder="1" applyAlignment="1">
      <alignment horizontal="center" vertical="top" wrapText="1"/>
    </xf>
    <xf numFmtId="0" fontId="51" fillId="0" borderId="1" xfId="0" applyFont="1" applyBorder="1" applyAlignment="1">
      <alignment horizontal="center" vertical="center" wrapText="1"/>
    </xf>
    <xf numFmtId="0" fontId="30" fillId="0" borderId="2" xfId="0" applyFont="1" applyBorder="1" applyAlignment="1">
      <alignment horizontal="center" vertical="center"/>
    </xf>
    <xf numFmtId="0" fontId="12" fillId="0" borderId="1" xfId="0" applyFont="1" applyBorder="1" applyAlignment="1">
      <alignment horizontal="center" vertical="center" wrapText="1"/>
    </xf>
    <xf numFmtId="0" fontId="65" fillId="0" borderId="1" xfId="0" applyFont="1" applyBorder="1" applyAlignment="1">
      <alignment horizontal="center" vertical="center" wrapText="1"/>
    </xf>
    <xf numFmtId="0" fontId="66" fillId="0" borderId="2" xfId="0" applyFont="1" applyBorder="1" applyAlignment="1">
      <alignment horizontal="center" vertical="center" wrapText="1"/>
    </xf>
    <xf numFmtId="0" fontId="66" fillId="0" borderId="4" xfId="0" applyFont="1" applyBorder="1" applyAlignment="1">
      <alignment horizontal="center" vertical="center" wrapText="1"/>
    </xf>
    <xf numFmtId="0" fontId="59" fillId="0" borderId="1" xfId="0" applyFont="1" applyBorder="1" applyAlignment="1">
      <alignment horizontal="center" vertical="center" wrapText="1"/>
    </xf>
    <xf numFmtId="0" fontId="67" fillId="0" borderId="1" xfId="0" applyFont="1" applyBorder="1" applyAlignment="1">
      <alignment horizontal="center" vertical="center" wrapText="1"/>
    </xf>
    <xf numFmtId="0" fontId="67" fillId="0" borderId="2" xfId="0" applyFont="1" applyBorder="1" applyAlignment="1">
      <alignment horizontal="center" vertical="center"/>
    </xf>
    <xf numFmtId="0" fontId="67" fillId="0" borderId="3" xfId="0" applyFont="1" applyBorder="1" applyAlignment="1">
      <alignment horizontal="center" vertical="center"/>
    </xf>
    <xf numFmtId="0" fontId="67" fillId="0" borderId="4" xfId="0" applyFont="1" applyBorder="1" applyAlignment="1">
      <alignment horizontal="center" vertical="center"/>
    </xf>
    <xf numFmtId="0" fontId="29" fillId="0" borderId="1" xfId="0" applyFont="1" applyBorder="1" applyAlignment="1">
      <alignment horizontal="center" vertical="center" wrapText="1"/>
    </xf>
    <xf numFmtId="0" fontId="38" fillId="0" borderId="2" xfId="0" applyFont="1" applyBorder="1" applyAlignment="1">
      <alignment horizontal="center" vertical="center"/>
    </xf>
    <xf numFmtId="0" fontId="29" fillId="0" borderId="2" xfId="0" applyFont="1" applyBorder="1" applyAlignment="1">
      <alignment horizontal="center" vertical="center" wrapText="1"/>
    </xf>
    <xf numFmtId="0" fontId="29" fillId="0" borderId="2" xfId="0" applyFont="1" applyBorder="1" applyAlignment="1">
      <alignment horizontal="center" vertical="center"/>
    </xf>
    <xf numFmtId="0" fontId="27"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37" fillId="0" borderId="4" xfId="0" applyFont="1" applyBorder="1" applyAlignment="1">
      <alignment horizontal="center" vertical="center" wrapText="1"/>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54" fillId="0" borderId="2" xfId="0" applyFont="1" applyBorder="1" applyAlignment="1">
      <alignment horizontal="center" wrapText="1"/>
    </xf>
    <xf numFmtId="0" fontId="54" fillId="0" borderId="4" xfId="0" applyFont="1" applyBorder="1" applyAlignment="1">
      <alignment horizontal="center" wrapText="1"/>
    </xf>
    <xf numFmtId="0" fontId="56" fillId="0" borderId="2" xfId="0" applyFont="1" applyBorder="1" applyAlignment="1">
      <alignment horizontal="center" wrapText="1"/>
    </xf>
    <xf numFmtId="0" fontId="56" fillId="0" borderId="3" xfId="0" applyFont="1" applyBorder="1" applyAlignment="1">
      <alignment horizontal="center" wrapText="1"/>
    </xf>
    <xf numFmtId="0" fontId="56" fillId="0" borderId="4" xfId="0" applyFont="1" applyBorder="1" applyAlignment="1">
      <alignment horizontal="center" wrapText="1"/>
    </xf>
    <xf numFmtId="0" fontId="37" fillId="0" borderId="3" xfId="0" applyFont="1" applyBorder="1" applyAlignment="1">
      <alignment horizontal="center" vertical="center" wrapText="1"/>
    </xf>
    <xf numFmtId="0" fontId="38"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54" fillId="0" borderId="1" xfId="0" applyFont="1" applyBorder="1" applyAlignment="1">
      <alignment horizont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xf>
    <xf numFmtId="0" fontId="28" fillId="0" borderId="2"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1" xfId="0" applyFont="1" applyBorder="1" applyAlignment="1">
      <alignment horizontal="center" vertical="top" wrapText="1"/>
    </xf>
    <xf numFmtId="0" fontId="45" fillId="0" borderId="5"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8" xfId="0" applyFont="1" applyBorder="1" applyAlignment="1">
      <alignment horizontal="center" vertical="center" wrapText="1"/>
    </xf>
    <xf numFmtId="0" fontId="33" fillId="0" borderId="2" xfId="0" applyFont="1" applyBorder="1" applyAlignment="1">
      <alignment horizontal="center" vertical="center"/>
    </xf>
    <xf numFmtId="0" fontId="45" fillId="0" borderId="2" xfId="0" applyFont="1" applyBorder="1" applyAlignment="1">
      <alignment horizontal="center" vertical="center"/>
    </xf>
    <xf numFmtId="0" fontId="45" fillId="0" borderId="4" xfId="0" applyFont="1" applyBorder="1" applyAlignment="1">
      <alignment horizontal="center" vertical="center"/>
    </xf>
    <xf numFmtId="0" fontId="45" fillId="0" borderId="1" xfId="0" applyFont="1" applyBorder="1" applyAlignment="1">
      <alignment horizontal="center" vertical="center"/>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2" xfId="0" applyFont="1" applyBorder="1" applyAlignment="1">
      <alignment horizontal="center" vertical="center"/>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8" fillId="0" borderId="1" xfId="0" applyFont="1" applyBorder="1" applyAlignment="1">
      <alignment horizontal="center" vertical="center"/>
    </xf>
    <xf numFmtId="0" fontId="18" fillId="0" borderId="1" xfId="0" applyFont="1" applyBorder="1" applyAlignment="1">
      <alignment horizontal="center" vertical="center" wrapText="1"/>
    </xf>
    <xf numFmtId="0" fontId="39" fillId="0" borderId="2" xfId="0" applyFont="1" applyBorder="1" applyAlignment="1">
      <alignment horizontal="center" vertical="center"/>
    </xf>
    <xf numFmtId="0" fontId="39" fillId="0" borderId="1" xfId="0" applyFont="1" applyBorder="1" applyAlignment="1">
      <alignment horizontal="center" vertical="center" wrapText="1"/>
    </xf>
    <xf numFmtId="0" fontId="42" fillId="0" borderId="2" xfId="0" applyFont="1" applyBorder="1" applyAlignment="1">
      <alignment horizontal="center" vertical="center"/>
    </xf>
    <xf numFmtId="0" fontId="42"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55" fillId="4" borderId="1" xfId="0" applyFont="1" applyFill="1" applyBorder="1" applyAlignment="1">
      <alignment horizontal="center"/>
    </xf>
    <xf numFmtId="0" fontId="21" fillId="0" borderId="1" xfId="0" applyFont="1" applyBorder="1" applyAlignment="1">
      <alignment horizontal="center" vertical="center" wrapText="1"/>
    </xf>
    <xf numFmtId="0" fontId="54" fillId="0" borderId="1" xfId="0" applyFont="1" applyBorder="1" applyAlignment="1">
      <alignment horizontal="center" vertical="center"/>
    </xf>
    <xf numFmtId="0" fontId="58" fillId="0" borderId="1" xfId="0" applyFont="1" applyBorder="1" applyAlignment="1">
      <alignment horizontal="center" vertical="center"/>
    </xf>
    <xf numFmtId="0" fontId="56" fillId="0" borderId="2" xfId="0" applyFont="1" applyBorder="1" applyAlignment="1">
      <alignment horizontal="center" vertical="center"/>
    </xf>
  </cellXfs>
  <cellStyles count="4">
    <cellStyle name="Normal" xfId="0" builtinId="0"/>
    <cellStyle name="Normal 2" xfId="2"/>
    <cellStyle name="Normal 2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externalLink" Target="externalLinks/externalLink6.xml"/><Relationship Id="rId55" Type="http://schemas.openxmlformats.org/officeDocument/2006/relationships/externalLink" Target="externalLinks/externalLink11.xml"/><Relationship Id="rId63" Type="http://schemas.openxmlformats.org/officeDocument/2006/relationships/externalLink" Target="externalLinks/externalLink19.xml"/><Relationship Id="rId68" Type="http://schemas.openxmlformats.org/officeDocument/2006/relationships/externalLink" Target="externalLinks/externalLink24.xml"/><Relationship Id="rId76" Type="http://schemas.openxmlformats.org/officeDocument/2006/relationships/externalLink" Target="externalLinks/externalLink32.xml"/><Relationship Id="rId84" Type="http://schemas.openxmlformats.org/officeDocument/2006/relationships/externalLink" Target="externalLinks/externalLink40.xml"/><Relationship Id="rId89" Type="http://schemas.openxmlformats.org/officeDocument/2006/relationships/externalLink" Target="externalLinks/externalLink45.xml"/><Relationship Id="rId7" Type="http://schemas.openxmlformats.org/officeDocument/2006/relationships/worksheet" Target="worksheets/sheet7.xml"/><Relationship Id="rId71" Type="http://schemas.openxmlformats.org/officeDocument/2006/relationships/externalLink" Target="externalLinks/externalLink27.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externalLink" Target="externalLinks/externalLink9.xml"/><Relationship Id="rId58" Type="http://schemas.openxmlformats.org/officeDocument/2006/relationships/externalLink" Target="externalLinks/externalLink14.xml"/><Relationship Id="rId66" Type="http://schemas.openxmlformats.org/officeDocument/2006/relationships/externalLink" Target="externalLinks/externalLink22.xml"/><Relationship Id="rId74" Type="http://schemas.openxmlformats.org/officeDocument/2006/relationships/externalLink" Target="externalLinks/externalLink30.xml"/><Relationship Id="rId79" Type="http://schemas.openxmlformats.org/officeDocument/2006/relationships/externalLink" Target="externalLinks/externalLink35.xml"/><Relationship Id="rId87" Type="http://schemas.openxmlformats.org/officeDocument/2006/relationships/externalLink" Target="externalLinks/externalLink43.xml"/><Relationship Id="rId5" Type="http://schemas.openxmlformats.org/officeDocument/2006/relationships/worksheet" Target="worksheets/sheet5.xml"/><Relationship Id="rId61" Type="http://schemas.openxmlformats.org/officeDocument/2006/relationships/externalLink" Target="externalLinks/externalLink17.xml"/><Relationship Id="rId82" Type="http://schemas.openxmlformats.org/officeDocument/2006/relationships/externalLink" Target="externalLinks/externalLink38.xml"/><Relationship Id="rId90" Type="http://schemas.openxmlformats.org/officeDocument/2006/relationships/externalLink" Target="externalLinks/externalLink4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externalLink" Target="externalLinks/externalLink12.xml"/><Relationship Id="rId64" Type="http://schemas.openxmlformats.org/officeDocument/2006/relationships/externalLink" Target="externalLinks/externalLink20.xml"/><Relationship Id="rId69" Type="http://schemas.openxmlformats.org/officeDocument/2006/relationships/externalLink" Target="externalLinks/externalLink25.xml"/><Relationship Id="rId77" Type="http://schemas.openxmlformats.org/officeDocument/2006/relationships/externalLink" Target="externalLinks/externalLink33.xml"/><Relationship Id="rId8" Type="http://schemas.openxmlformats.org/officeDocument/2006/relationships/worksheet" Target="worksheets/sheet8.xml"/><Relationship Id="rId51" Type="http://schemas.openxmlformats.org/officeDocument/2006/relationships/externalLink" Target="externalLinks/externalLink7.xml"/><Relationship Id="rId72" Type="http://schemas.openxmlformats.org/officeDocument/2006/relationships/externalLink" Target="externalLinks/externalLink28.xml"/><Relationship Id="rId80" Type="http://schemas.openxmlformats.org/officeDocument/2006/relationships/externalLink" Target="externalLinks/externalLink36.xml"/><Relationship Id="rId85" Type="http://schemas.openxmlformats.org/officeDocument/2006/relationships/externalLink" Target="externalLinks/externalLink41.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59" Type="http://schemas.openxmlformats.org/officeDocument/2006/relationships/externalLink" Target="externalLinks/externalLink15.xml"/><Relationship Id="rId67" Type="http://schemas.openxmlformats.org/officeDocument/2006/relationships/externalLink" Target="externalLinks/externalLink2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0.xml"/><Relationship Id="rId62" Type="http://schemas.openxmlformats.org/officeDocument/2006/relationships/externalLink" Target="externalLinks/externalLink18.xml"/><Relationship Id="rId70" Type="http://schemas.openxmlformats.org/officeDocument/2006/relationships/externalLink" Target="externalLinks/externalLink26.xml"/><Relationship Id="rId75" Type="http://schemas.openxmlformats.org/officeDocument/2006/relationships/externalLink" Target="externalLinks/externalLink31.xml"/><Relationship Id="rId83" Type="http://schemas.openxmlformats.org/officeDocument/2006/relationships/externalLink" Target="externalLinks/externalLink39.xml"/><Relationship Id="rId88" Type="http://schemas.openxmlformats.org/officeDocument/2006/relationships/externalLink" Target="externalLinks/externalLink44.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externalLink" Target="externalLinks/externalLink1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 Id="rId60" Type="http://schemas.openxmlformats.org/officeDocument/2006/relationships/externalLink" Target="externalLinks/externalLink16.xml"/><Relationship Id="rId65" Type="http://schemas.openxmlformats.org/officeDocument/2006/relationships/externalLink" Target="externalLinks/externalLink21.xml"/><Relationship Id="rId73" Type="http://schemas.openxmlformats.org/officeDocument/2006/relationships/externalLink" Target="externalLinks/externalLink29.xml"/><Relationship Id="rId78" Type="http://schemas.openxmlformats.org/officeDocument/2006/relationships/externalLink" Target="externalLinks/externalLink34.xml"/><Relationship Id="rId81" Type="http://schemas.openxmlformats.org/officeDocument/2006/relationships/externalLink" Target="externalLinks/externalLink37.xml"/><Relationship Id="rId86" Type="http://schemas.openxmlformats.org/officeDocument/2006/relationships/externalLink" Target="externalLinks/externalLink42.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37352</xdr:colOff>
      <xdr:row>30</xdr:row>
      <xdr:rowOff>169660</xdr:rowOff>
    </xdr:from>
    <xdr:to>
      <xdr:col>16</xdr:col>
      <xdr:colOff>466911</xdr:colOff>
      <xdr:row>41</xdr:row>
      <xdr:rowOff>25052</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37352" y="19313042"/>
          <a:ext cx="15296030" cy="2115245"/>
          <a:chOff x="2559421" y="19332055"/>
          <a:chExt cx="5853567" cy="1885280"/>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918144" y="19332055"/>
            <a:ext cx="1217465" cy="1879594"/>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6217030" y="19431797"/>
            <a:ext cx="1066698" cy="1779853"/>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7187030" y="19415388"/>
            <a:ext cx="1225958"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59421" y="19663256"/>
            <a:ext cx="1222083"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a:t>
            </a:r>
          </a:p>
          <a:p>
            <a:pPr algn="ctr"/>
            <a:r>
              <a:rPr lang="es-MX" sz="1200" b="1">
                <a:latin typeface="Arial" panose="020B0604020202020204" pitchFamily="34" charset="0"/>
                <a:cs typeface="Arial" panose="020B0604020202020204" pitchFamily="34" charset="0"/>
              </a:rPr>
              <a:t>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611681</xdr:colOff>
      <xdr:row>30</xdr:row>
      <xdr:rowOff>194127</xdr:rowOff>
    </xdr:from>
    <xdr:to>
      <xdr:col>6</xdr:col>
      <xdr:colOff>757991</xdr:colOff>
      <xdr:row>41</xdr:row>
      <xdr:rowOff>74705</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002269" y="19337509"/>
          <a:ext cx="3209251" cy="2140431"/>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74706</xdr:colOff>
      <xdr:row>0</xdr:row>
      <xdr:rowOff>56029</xdr:rowOff>
    </xdr:from>
    <xdr:to>
      <xdr:col>16</xdr:col>
      <xdr:colOff>616323</xdr:colOff>
      <xdr:row>4</xdr:row>
      <xdr:rowOff>0</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706" y="56029"/>
          <a:ext cx="15408088" cy="76573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155864</xdr:colOff>
      <xdr:row>34</xdr:row>
      <xdr:rowOff>186769</xdr:rowOff>
    </xdr:from>
    <xdr:to>
      <xdr:col>16</xdr:col>
      <xdr:colOff>277091</xdr:colOff>
      <xdr:row>49</xdr:row>
      <xdr:rowOff>86589</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155864" y="18890405"/>
          <a:ext cx="15118772" cy="3017093"/>
          <a:chOff x="2580327" y="19406412"/>
          <a:chExt cx="6122594" cy="2457262"/>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5005356" y="19406412"/>
            <a:ext cx="1217465" cy="2362171"/>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6241866" y="19920987"/>
            <a:ext cx="1416077" cy="168607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7524498" y="19780031"/>
            <a:ext cx="1178423" cy="192257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80327" y="19942044"/>
            <a:ext cx="1222083" cy="1921630"/>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a:t>
            </a:r>
          </a:p>
          <a:p>
            <a:pPr algn="ctr"/>
            <a:r>
              <a:rPr lang="es-MX" sz="1200" b="1">
                <a:latin typeface="Arial" panose="020B0604020202020204" pitchFamily="34" charset="0"/>
                <a:cs typeface="Arial" panose="020B0604020202020204" pitchFamily="34" charset="0"/>
              </a:rPr>
              <a:t>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656811</xdr:colOff>
      <xdr:row>35</xdr:row>
      <xdr:rowOff>167523</xdr:rowOff>
    </xdr:from>
    <xdr:to>
      <xdr:col>6</xdr:col>
      <xdr:colOff>803121</xdr:colOff>
      <xdr:row>48</xdr:row>
      <xdr:rowOff>51954</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064038" y="19078978"/>
          <a:ext cx="2917219" cy="2586067"/>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34636</xdr:colOff>
      <xdr:row>0</xdr:row>
      <xdr:rowOff>51955</xdr:rowOff>
    </xdr:from>
    <xdr:to>
      <xdr:col>16</xdr:col>
      <xdr:colOff>640773</xdr:colOff>
      <xdr:row>3</xdr:row>
      <xdr:rowOff>194236</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36" y="51955"/>
          <a:ext cx="15603682" cy="76573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36</xdr:row>
      <xdr:rowOff>110274</xdr:rowOff>
    </xdr:from>
    <xdr:to>
      <xdr:col>17</xdr:col>
      <xdr:colOff>29338</xdr:colOff>
      <xdr:row>48</xdr:row>
      <xdr:rowOff>76203</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rot="10800000" flipV="1">
          <a:off x="0" y="19160274"/>
          <a:ext cx="16050388" cy="2518629"/>
          <a:chOff x="2855119" y="17280329"/>
          <a:chExt cx="5673960" cy="2369161"/>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948838" y="17280329"/>
            <a:ext cx="1287149" cy="2315401"/>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3846127" y="17566417"/>
            <a:ext cx="1253529" cy="2065152"/>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2855119" y="17472590"/>
            <a:ext cx="1008587" cy="217689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7306996" y="17745814"/>
            <a:ext cx="1222083" cy="190367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a:t>
            </a:r>
          </a:p>
          <a:p>
            <a:pPr algn="ctr"/>
            <a:r>
              <a:rPr lang="es-MX" sz="1200" b="1">
                <a:latin typeface="Arial" panose="020B0604020202020204" pitchFamily="34" charset="0"/>
                <a:cs typeface="Arial" panose="020B0604020202020204" pitchFamily="34" charset="0"/>
              </a:rPr>
              <a:t>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954509</xdr:colOff>
      <xdr:row>36</xdr:row>
      <xdr:rowOff>119720</xdr:rowOff>
    </xdr:from>
    <xdr:to>
      <xdr:col>6</xdr:col>
      <xdr:colOff>383008</xdr:colOff>
      <xdr:row>48</xdr:row>
      <xdr:rowOff>114300</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469109" y="19169720"/>
          <a:ext cx="2590799" cy="2547280"/>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19050</xdr:colOff>
      <xdr:row>0</xdr:row>
      <xdr:rowOff>38100</xdr:rowOff>
    </xdr:from>
    <xdr:to>
      <xdr:col>16</xdr:col>
      <xdr:colOff>304800</xdr:colOff>
      <xdr:row>3</xdr:row>
      <xdr:rowOff>175186</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8100"/>
          <a:ext cx="15925800" cy="76573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125802</xdr:colOff>
      <xdr:row>37</xdr:row>
      <xdr:rowOff>23590</xdr:rowOff>
    </xdr:from>
    <xdr:to>
      <xdr:col>17</xdr:col>
      <xdr:colOff>140685</xdr:colOff>
      <xdr:row>52</xdr:row>
      <xdr:rowOff>6</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125802" y="19325194"/>
          <a:ext cx="16081581" cy="2941746"/>
          <a:chOff x="2552274" y="19091258"/>
          <a:chExt cx="5698476" cy="2234993"/>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763456" y="19091258"/>
            <a:ext cx="1323189" cy="2036204"/>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6001094" y="19437422"/>
            <a:ext cx="1158482"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7097488" y="19351055"/>
            <a:ext cx="1153262"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52274" y="19574727"/>
            <a:ext cx="1222083" cy="1751524"/>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998833</xdr:colOff>
      <xdr:row>37</xdr:row>
      <xdr:rowOff>38189</xdr:rowOff>
    </xdr:from>
    <xdr:to>
      <xdr:col>7</xdr:col>
      <xdr:colOff>389840</xdr:colOff>
      <xdr:row>50</xdr:row>
      <xdr:rowOff>125801</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389069" y="19339793"/>
          <a:ext cx="3326809" cy="2657565"/>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0</xdr:colOff>
      <xdr:row>0</xdr:row>
      <xdr:rowOff>0</xdr:rowOff>
    </xdr:from>
    <xdr:to>
      <xdr:col>16</xdr:col>
      <xdr:colOff>575093</xdr:colOff>
      <xdr:row>3</xdr:row>
      <xdr:rowOff>172670</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012782" cy="76573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169234</xdr:colOff>
      <xdr:row>38</xdr:row>
      <xdr:rowOff>7492</xdr:rowOff>
    </xdr:from>
    <xdr:to>
      <xdr:col>17</xdr:col>
      <xdr:colOff>126970</xdr:colOff>
      <xdr:row>55</xdr:row>
      <xdr:rowOff>53918</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169234" y="18805888"/>
          <a:ext cx="15575142" cy="3407134"/>
          <a:chOff x="2580276" y="19230137"/>
          <a:chExt cx="5592341" cy="2095863"/>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5009465" y="19230137"/>
            <a:ext cx="945074"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a:t>
            </a:r>
          </a:p>
          <a:p>
            <a:pPr algn="ctr"/>
            <a:r>
              <a:rPr lang="es-MX" sz="1200" b="1">
                <a:latin typeface="Arial" panose="020B0604020202020204" pitchFamily="34" charset="0"/>
                <a:cs typeface="Arial" panose="020B0604020202020204" pitchFamily="34" charset="0"/>
              </a:rPr>
              <a:t>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6086453" y="19389046"/>
            <a:ext cx="1064084"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7108534" y="19337079"/>
            <a:ext cx="1064083"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80276" y="19654707"/>
            <a:ext cx="1222083" cy="1671293"/>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910172</xdr:colOff>
      <xdr:row>39</xdr:row>
      <xdr:rowOff>78789</xdr:rowOff>
    </xdr:from>
    <xdr:to>
      <xdr:col>7</xdr:col>
      <xdr:colOff>236280</xdr:colOff>
      <xdr:row>51</xdr:row>
      <xdr:rowOff>161746</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300408" y="19074874"/>
          <a:ext cx="3423655" cy="2455221"/>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0</xdr:colOff>
      <xdr:row>0</xdr:row>
      <xdr:rowOff>0</xdr:rowOff>
    </xdr:from>
    <xdr:to>
      <xdr:col>16</xdr:col>
      <xdr:colOff>539151</xdr:colOff>
      <xdr:row>3</xdr:row>
      <xdr:rowOff>172670</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581462" cy="7657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869138</xdr:colOff>
      <xdr:row>43</xdr:row>
      <xdr:rowOff>161440</xdr:rowOff>
    </xdr:from>
    <xdr:to>
      <xdr:col>6</xdr:col>
      <xdr:colOff>661319</xdr:colOff>
      <xdr:row>55</xdr:row>
      <xdr:rowOff>113008</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258460" y="28219830"/>
          <a:ext cx="2924130" cy="2276314"/>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xdr:from>
      <xdr:col>0</xdr:col>
      <xdr:colOff>0</xdr:colOff>
      <xdr:row>41</xdr:row>
      <xdr:rowOff>166133</xdr:rowOff>
    </xdr:from>
    <xdr:to>
      <xdr:col>16</xdr:col>
      <xdr:colOff>628584</xdr:colOff>
      <xdr:row>58</xdr:row>
      <xdr:rowOff>129152</xdr:rowOff>
    </xdr:to>
    <xdr:grpSp>
      <xdr:nvGrpSpPr>
        <xdr:cNvPr id="13" name="Grupo 12">
          <a:extLst>
            <a:ext uri="{FF2B5EF4-FFF2-40B4-BE49-F238E27FC236}">
              <a16:creationId xmlns="" xmlns:a16="http://schemas.microsoft.com/office/drawing/2014/main" id="{00000000-0008-0000-0500-000004000000}"/>
            </a:ext>
          </a:extLst>
        </xdr:cNvPr>
        <xdr:cNvGrpSpPr/>
      </xdr:nvGrpSpPr>
      <xdr:grpSpPr>
        <a:xfrm>
          <a:off x="0" y="27837065"/>
          <a:ext cx="15464982" cy="3256409"/>
          <a:chOff x="2590696" y="14047152"/>
          <a:chExt cx="5632600" cy="3721771"/>
        </a:xfrm>
      </xdr:grpSpPr>
      <xdr:sp macro="" textlink="">
        <xdr:nvSpPr>
          <xdr:cNvPr id="14" name="Rectángulo 13">
            <a:extLst>
              <a:ext uri="{FF2B5EF4-FFF2-40B4-BE49-F238E27FC236}">
                <a16:creationId xmlns="" xmlns:a16="http://schemas.microsoft.com/office/drawing/2014/main" id="{00000000-0008-0000-0500-000006000000}"/>
              </a:ext>
            </a:extLst>
          </xdr:cNvPr>
          <xdr:cNvSpPr/>
        </xdr:nvSpPr>
        <xdr:spPr>
          <a:xfrm>
            <a:off x="4876826" y="14047152"/>
            <a:ext cx="1115124" cy="351486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15" name="Rectángulo 14">
            <a:extLst>
              <a:ext uri="{FF2B5EF4-FFF2-40B4-BE49-F238E27FC236}">
                <a16:creationId xmlns="" xmlns:a16="http://schemas.microsoft.com/office/drawing/2014/main" id="{00000000-0008-0000-0500-000007000000}"/>
              </a:ext>
            </a:extLst>
          </xdr:cNvPr>
          <xdr:cNvSpPr/>
        </xdr:nvSpPr>
        <xdr:spPr>
          <a:xfrm>
            <a:off x="6017884" y="14830741"/>
            <a:ext cx="1027798" cy="2291677"/>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16" name="Rectángulo 15">
            <a:extLst>
              <a:ext uri="{FF2B5EF4-FFF2-40B4-BE49-F238E27FC236}">
                <a16:creationId xmlns="" xmlns:a16="http://schemas.microsoft.com/office/drawing/2014/main" id="{00000000-0008-0000-0500-000008000000}"/>
              </a:ext>
            </a:extLst>
          </xdr:cNvPr>
          <xdr:cNvSpPr/>
        </xdr:nvSpPr>
        <xdr:spPr>
          <a:xfrm>
            <a:off x="7075428" y="14752512"/>
            <a:ext cx="1147868" cy="24621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17" name="Rectángulo 2">
            <a:extLst>
              <a:ext uri="{FF2B5EF4-FFF2-40B4-BE49-F238E27FC236}">
                <a16:creationId xmlns="" xmlns:a16="http://schemas.microsoft.com/office/drawing/2014/main" id="{00000000-0008-0000-0500-00000A000000}"/>
              </a:ext>
            </a:extLst>
          </xdr:cNvPr>
          <xdr:cNvSpPr/>
        </xdr:nvSpPr>
        <xdr:spPr>
          <a:xfrm>
            <a:off x="2590696" y="15040774"/>
            <a:ext cx="1149178" cy="272814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a:t>
            </a:r>
          </a:p>
          <a:p>
            <a:pPr algn="ctr"/>
            <a:r>
              <a:rPr lang="es-MX" sz="1200" b="1">
                <a:latin typeface="Arial" panose="020B0604020202020204" pitchFamily="34" charset="0"/>
                <a:cs typeface="Arial" panose="020B0604020202020204" pitchFamily="34" charset="0"/>
              </a:rPr>
              <a:t>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48433</xdr:rowOff>
    </xdr:from>
    <xdr:to>
      <xdr:col>16</xdr:col>
      <xdr:colOff>613474</xdr:colOff>
      <xdr:row>4</xdr:row>
      <xdr:rowOff>39254</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433"/>
          <a:ext cx="15449872" cy="76573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35940</xdr:colOff>
      <xdr:row>34</xdr:row>
      <xdr:rowOff>163530</xdr:rowOff>
    </xdr:from>
    <xdr:to>
      <xdr:col>17</xdr:col>
      <xdr:colOff>56556</xdr:colOff>
      <xdr:row>50</xdr:row>
      <xdr:rowOff>161736</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35940" y="18099285"/>
          <a:ext cx="15709908" cy="3161225"/>
          <a:chOff x="2539358" y="14824758"/>
          <a:chExt cx="5644938" cy="2542752"/>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841877" y="14824758"/>
            <a:ext cx="1195896" cy="23114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6018238" y="15260142"/>
            <a:ext cx="1027798"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7036428" y="15199684"/>
            <a:ext cx="1147868" cy="1779620"/>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39358" y="15351132"/>
            <a:ext cx="1222083" cy="201637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a:t>
            </a:r>
          </a:p>
          <a:p>
            <a:pPr algn="ctr"/>
            <a:r>
              <a:rPr lang="es-MX" sz="1200" b="1">
                <a:latin typeface="Arial" panose="020B0604020202020204" pitchFamily="34" charset="0"/>
                <a:cs typeface="Arial" panose="020B0604020202020204" pitchFamily="34" charset="0"/>
              </a:rPr>
              <a:t>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965851</xdr:colOff>
      <xdr:row>35</xdr:row>
      <xdr:rowOff>73684</xdr:rowOff>
    </xdr:from>
    <xdr:to>
      <xdr:col>7</xdr:col>
      <xdr:colOff>293733</xdr:colOff>
      <xdr:row>48</xdr:row>
      <xdr:rowOff>179717</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356087" y="18207127"/>
          <a:ext cx="3119910" cy="2675986"/>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M.E.B. Gabriela Bernal Deloya.</a:t>
          </a:r>
        </a:p>
      </xdr:txBody>
    </xdr:sp>
    <xdr:clientData/>
  </xdr:twoCellAnchor>
  <xdr:twoCellAnchor editAs="oneCell">
    <xdr:from>
      <xdr:col>0</xdr:col>
      <xdr:colOff>0</xdr:colOff>
      <xdr:row>0</xdr:row>
      <xdr:rowOff>35944</xdr:rowOff>
    </xdr:from>
    <xdr:to>
      <xdr:col>16</xdr:col>
      <xdr:colOff>593065</xdr:colOff>
      <xdr:row>4</xdr:row>
      <xdr:rowOff>10925</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944"/>
          <a:ext cx="15671320" cy="76573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35</xdr:row>
      <xdr:rowOff>27636</xdr:rowOff>
    </xdr:from>
    <xdr:to>
      <xdr:col>17</xdr:col>
      <xdr:colOff>209549</xdr:colOff>
      <xdr:row>48</xdr:row>
      <xdr:rowOff>76197</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1" y="18715686"/>
          <a:ext cx="16363948" cy="2772711"/>
          <a:chOff x="2493199" y="19555002"/>
          <a:chExt cx="5797601" cy="2083010"/>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584754" y="19555002"/>
            <a:ext cx="1647527" cy="1787967"/>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5985237" y="19750208"/>
            <a:ext cx="1249686"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7010629" y="19689851"/>
            <a:ext cx="1280171"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493199" y="19852200"/>
            <a:ext cx="1222083" cy="1785812"/>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a:t>
            </a:r>
          </a:p>
          <a:p>
            <a:pPr algn="ctr"/>
            <a:r>
              <a:rPr lang="es-MX" sz="1200" b="1">
                <a:latin typeface="Arial" panose="020B0604020202020204" pitchFamily="34" charset="0"/>
                <a:cs typeface="Arial" panose="020B0604020202020204" pitchFamily="34" charset="0"/>
              </a:rPr>
              <a:t>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734786</xdr:colOff>
      <xdr:row>34</xdr:row>
      <xdr:rowOff>133350</xdr:rowOff>
    </xdr:from>
    <xdr:to>
      <xdr:col>7</xdr:col>
      <xdr:colOff>59331</xdr:colOff>
      <xdr:row>47</xdr:row>
      <xdr:rowOff>0</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154136" y="18611850"/>
          <a:ext cx="3572695" cy="2590800"/>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0</xdr:colOff>
      <xdr:row>0</xdr:row>
      <xdr:rowOff>57150</xdr:rowOff>
    </xdr:from>
    <xdr:to>
      <xdr:col>16</xdr:col>
      <xdr:colOff>476250</xdr:colOff>
      <xdr:row>3</xdr:row>
      <xdr:rowOff>194236</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16097250" cy="76573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31</xdr:row>
      <xdr:rowOff>84670</xdr:rowOff>
    </xdr:from>
    <xdr:to>
      <xdr:col>16</xdr:col>
      <xdr:colOff>551167</xdr:colOff>
      <xdr:row>43</xdr:row>
      <xdr:rowOff>28865</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0" y="18398647"/>
          <a:ext cx="15791167" cy="2209991"/>
          <a:chOff x="2569112" y="19531736"/>
          <a:chExt cx="5592829" cy="2572343"/>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900841" y="19531736"/>
            <a:ext cx="1152670" cy="2454755"/>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5985954" y="19634773"/>
            <a:ext cx="1234318" cy="245250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7090918" y="19698016"/>
            <a:ext cx="1071023" cy="2322070"/>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69112" y="19829472"/>
            <a:ext cx="1222083" cy="2274607"/>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a:t>
            </a:r>
          </a:p>
          <a:p>
            <a:pPr algn="ctr"/>
            <a:r>
              <a:rPr lang="es-MX" sz="1200" b="1">
                <a:latin typeface="Arial" panose="020B0604020202020204" pitchFamily="34" charset="0"/>
                <a:cs typeface="Arial" panose="020B0604020202020204" pitchFamily="34" charset="0"/>
              </a:rPr>
              <a:t>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938068</xdr:colOff>
      <xdr:row>31</xdr:row>
      <xdr:rowOff>14431</xdr:rowOff>
    </xdr:from>
    <xdr:to>
      <xdr:col>6</xdr:col>
      <xdr:colOff>509235</xdr:colOff>
      <xdr:row>43</xdr:row>
      <xdr:rowOff>0</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478068" y="18328408"/>
          <a:ext cx="2500826" cy="2251365"/>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0</xdr:colOff>
      <xdr:row>0</xdr:row>
      <xdr:rowOff>43295</xdr:rowOff>
    </xdr:from>
    <xdr:to>
      <xdr:col>16</xdr:col>
      <xdr:colOff>678295</xdr:colOff>
      <xdr:row>4</xdr:row>
      <xdr:rowOff>849</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295"/>
          <a:ext cx="15918295" cy="76573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47</xdr:row>
      <xdr:rowOff>138272</xdr:rowOff>
    </xdr:from>
    <xdr:to>
      <xdr:col>17</xdr:col>
      <xdr:colOff>230441</xdr:colOff>
      <xdr:row>63</xdr:row>
      <xdr:rowOff>153628</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0" y="33952022"/>
          <a:ext cx="16284675" cy="3210840"/>
          <a:chOff x="2552274" y="19254942"/>
          <a:chExt cx="5193167" cy="1956018"/>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572008" y="19254942"/>
            <a:ext cx="1280407"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5702546" y="19428838"/>
            <a:ext cx="1204310"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6712693" y="19354666"/>
            <a:ext cx="1032748"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52274" y="19656881"/>
            <a:ext cx="855405"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a:t>
            </a:r>
          </a:p>
          <a:p>
            <a:pPr algn="ctr"/>
            <a:r>
              <a:rPr lang="es-MX" sz="1200" b="1">
                <a:latin typeface="Arial" panose="020B0604020202020204" pitchFamily="34" charset="0"/>
                <a:cs typeface="Arial" panose="020B0604020202020204" pitchFamily="34" charset="0"/>
              </a:rPr>
              <a:t>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596520</xdr:colOff>
      <xdr:row>48</xdr:row>
      <xdr:rowOff>92178</xdr:rowOff>
    </xdr:from>
    <xdr:to>
      <xdr:col>6</xdr:col>
      <xdr:colOff>750662</xdr:colOff>
      <xdr:row>61</xdr:row>
      <xdr:rowOff>46089</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085310" y="33721573"/>
          <a:ext cx="3103820" cy="2550242"/>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0</xdr:colOff>
      <xdr:row>0</xdr:row>
      <xdr:rowOff>0</xdr:rowOff>
    </xdr:from>
    <xdr:to>
      <xdr:col>16</xdr:col>
      <xdr:colOff>860322</xdr:colOff>
      <xdr:row>4</xdr:row>
      <xdr:rowOff>30725</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008145" cy="106004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16146</xdr:colOff>
      <xdr:row>50</xdr:row>
      <xdr:rowOff>8986</xdr:rowOff>
    </xdr:from>
    <xdr:to>
      <xdr:col>16</xdr:col>
      <xdr:colOff>742629</xdr:colOff>
      <xdr:row>63</xdr:row>
      <xdr:rowOff>129150</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16146" y="41563817"/>
          <a:ext cx="15772754" cy="2638638"/>
          <a:chOff x="2551820" y="19004119"/>
          <a:chExt cx="5528446" cy="1877320"/>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520500" y="19004119"/>
            <a:ext cx="1578487"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5711620" y="19197995"/>
            <a:ext cx="1400117"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6850155" y="19101821"/>
            <a:ext cx="1230111"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51820" y="19300117"/>
            <a:ext cx="1222083"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a:t>
            </a:r>
          </a:p>
          <a:p>
            <a:pPr algn="ctr"/>
            <a:r>
              <a:rPr lang="es-MX" sz="1200" b="1">
                <a:latin typeface="Arial" panose="020B0604020202020204" pitchFamily="34" charset="0"/>
                <a:cs typeface="Arial" panose="020B0604020202020204" pitchFamily="34" charset="0"/>
              </a:rPr>
              <a:t>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650777</xdr:colOff>
      <xdr:row>50</xdr:row>
      <xdr:rowOff>126928</xdr:rowOff>
    </xdr:from>
    <xdr:to>
      <xdr:col>6</xdr:col>
      <xdr:colOff>803583</xdr:colOff>
      <xdr:row>62</xdr:row>
      <xdr:rowOff>16144</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040099" y="41681759"/>
          <a:ext cx="3333187" cy="2213961"/>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1</xdr:colOff>
      <xdr:row>0</xdr:row>
      <xdr:rowOff>16145</xdr:rowOff>
    </xdr:from>
    <xdr:to>
      <xdr:col>16</xdr:col>
      <xdr:colOff>791060</xdr:colOff>
      <xdr:row>3</xdr:row>
      <xdr:rowOff>155973</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6145"/>
          <a:ext cx="15837330" cy="106004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30</xdr:row>
      <xdr:rowOff>145299</xdr:rowOff>
    </xdr:from>
    <xdr:to>
      <xdr:col>17</xdr:col>
      <xdr:colOff>791737</xdr:colOff>
      <xdr:row>45</xdr:row>
      <xdr:rowOff>113010</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0" y="18484960"/>
          <a:ext cx="16564491" cy="2873643"/>
          <a:chOff x="2551448" y="19311552"/>
          <a:chExt cx="5972325" cy="1779618"/>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887664" y="19311552"/>
            <a:ext cx="1119051" cy="1582207"/>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6068288" y="19502467"/>
            <a:ext cx="1122291" cy="1432114"/>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6840394" y="19311552"/>
            <a:ext cx="1683379"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51448" y="19613417"/>
            <a:ext cx="1205501" cy="145071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a:t>
            </a:r>
          </a:p>
          <a:p>
            <a:pPr algn="ctr"/>
            <a:r>
              <a:rPr lang="es-MX" sz="1200" b="1">
                <a:latin typeface="Arial" panose="020B0604020202020204" pitchFamily="34" charset="0"/>
                <a:cs typeface="Arial" panose="020B0604020202020204" pitchFamily="34" charset="0"/>
              </a:rPr>
              <a:t>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847794</xdr:colOff>
      <xdr:row>31</xdr:row>
      <xdr:rowOff>100783</xdr:rowOff>
    </xdr:from>
    <xdr:to>
      <xdr:col>6</xdr:col>
      <xdr:colOff>711722</xdr:colOff>
      <xdr:row>43</xdr:row>
      <xdr:rowOff>64574</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237116" y="18634173"/>
          <a:ext cx="3173462" cy="2288537"/>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xdr:from>
      <xdr:col>10</xdr:col>
      <xdr:colOff>40821</xdr:colOff>
      <xdr:row>27</xdr:row>
      <xdr:rowOff>27214</xdr:rowOff>
    </xdr:from>
    <xdr:to>
      <xdr:col>13</xdr:col>
      <xdr:colOff>353785</xdr:colOff>
      <xdr:row>36</xdr:row>
      <xdr:rowOff>136071</xdr:rowOff>
    </xdr:to>
    <xdr:sp macro="" textlink="">
      <xdr:nvSpPr>
        <xdr:cNvPr id="14" name="Rectángulo 13">
          <a:extLst>
            <a:ext uri="{FF2B5EF4-FFF2-40B4-BE49-F238E27FC236}">
              <a16:creationId xmlns="" xmlns:a16="http://schemas.microsoft.com/office/drawing/2014/main" id="{1F483B21-328A-4033-AF80-DA3C539B7515}"/>
            </a:ext>
          </a:extLst>
        </xdr:cNvPr>
        <xdr:cNvSpPr/>
      </xdr:nvSpPr>
      <xdr:spPr>
        <a:xfrm>
          <a:off x="10164535" y="11457214"/>
          <a:ext cx="2748643" cy="1945821"/>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400" b="0">
            <a:latin typeface="Arial" panose="020B0604020202020204" pitchFamily="34" charset="0"/>
            <a:cs typeface="Arial" panose="020B0604020202020204" pitchFamily="34" charset="0"/>
          </a:endParaRPr>
        </a:p>
      </xdr:txBody>
    </xdr:sp>
    <xdr:clientData/>
  </xdr:twoCellAnchor>
  <xdr:twoCellAnchor>
    <xdr:from>
      <xdr:col>8</xdr:col>
      <xdr:colOff>0</xdr:colOff>
      <xdr:row>30</xdr:row>
      <xdr:rowOff>27215</xdr:rowOff>
    </xdr:from>
    <xdr:to>
      <xdr:col>13</xdr:col>
      <xdr:colOff>37689</xdr:colOff>
      <xdr:row>44</xdr:row>
      <xdr:rowOff>43543</xdr:rowOff>
    </xdr:to>
    <xdr:sp macro="" textlink="">
      <xdr:nvSpPr>
        <xdr:cNvPr id="16" name="Rectángulo 15">
          <a:extLst>
            <a:ext uri="{FF2B5EF4-FFF2-40B4-BE49-F238E27FC236}">
              <a16:creationId xmlns="" xmlns:a16="http://schemas.microsoft.com/office/drawing/2014/main" id="{1F483B21-328A-4033-AF80-DA3C539B7515}"/>
            </a:ext>
          </a:extLst>
        </xdr:cNvPr>
        <xdr:cNvSpPr/>
      </xdr:nvSpPr>
      <xdr:spPr>
        <a:xfrm>
          <a:off x="7960179" y="11484429"/>
          <a:ext cx="4636903" cy="287382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400" b="0">
            <a:latin typeface="Arial" panose="020B0604020202020204" pitchFamily="34" charset="0"/>
            <a:cs typeface="Arial" panose="020B0604020202020204" pitchFamily="34" charset="0"/>
          </a:endParaRPr>
        </a:p>
      </xdr:txBody>
    </xdr:sp>
    <xdr:clientData/>
  </xdr:twoCellAnchor>
  <xdr:twoCellAnchor>
    <xdr:from>
      <xdr:col>8</xdr:col>
      <xdr:colOff>0</xdr:colOff>
      <xdr:row>30</xdr:row>
      <xdr:rowOff>136071</xdr:rowOff>
    </xdr:from>
    <xdr:to>
      <xdr:col>13</xdr:col>
      <xdr:colOff>37689</xdr:colOff>
      <xdr:row>44</xdr:row>
      <xdr:rowOff>43542</xdr:rowOff>
    </xdr:to>
    <xdr:sp macro="" textlink="">
      <xdr:nvSpPr>
        <xdr:cNvPr id="17" name="Rectángulo 16">
          <a:extLst>
            <a:ext uri="{FF2B5EF4-FFF2-40B4-BE49-F238E27FC236}">
              <a16:creationId xmlns="" xmlns:a16="http://schemas.microsoft.com/office/drawing/2014/main" id="{1F483B21-328A-4033-AF80-DA3C539B7515}"/>
            </a:ext>
          </a:extLst>
        </xdr:cNvPr>
        <xdr:cNvSpPr/>
      </xdr:nvSpPr>
      <xdr:spPr>
        <a:xfrm>
          <a:off x="7960179" y="11593285"/>
          <a:ext cx="4636903" cy="2764971"/>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400" b="0" baseline="0">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16</xdr:col>
      <xdr:colOff>742627</xdr:colOff>
      <xdr:row>3</xdr:row>
      <xdr:rowOff>188260</xdr:rowOff>
    </xdr:to>
    <xdr:pic>
      <xdr:nvPicPr>
        <xdr:cNvPr id="15" name="Imagen 1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756610" cy="106004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36</xdr:row>
      <xdr:rowOff>142041</xdr:rowOff>
    </xdr:from>
    <xdr:to>
      <xdr:col>17</xdr:col>
      <xdr:colOff>29197</xdr:colOff>
      <xdr:row>49</xdr:row>
      <xdr:rowOff>101028</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0" y="23160791"/>
          <a:ext cx="15860902" cy="2585578"/>
          <a:chOff x="2552274" y="18974936"/>
          <a:chExt cx="5667862" cy="2020985"/>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864712" y="18974936"/>
            <a:ext cx="1238528" cy="1879730"/>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6032749" y="19242913"/>
            <a:ext cx="1085186"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6993403" y="19216303"/>
            <a:ext cx="1226733"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52274" y="19319897"/>
            <a:ext cx="1222083" cy="1666865"/>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a:t>
            </a:r>
          </a:p>
          <a:p>
            <a:pPr algn="ctr"/>
            <a:r>
              <a:rPr lang="es-MX" sz="1200" b="1">
                <a:latin typeface="Arial" panose="020B0604020202020204" pitchFamily="34" charset="0"/>
                <a:cs typeface="Arial" panose="020B0604020202020204" pitchFamily="34" charset="0"/>
              </a:rPr>
              <a:t>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358041</xdr:colOff>
      <xdr:row>35</xdr:row>
      <xdr:rowOff>187903</xdr:rowOff>
    </xdr:from>
    <xdr:to>
      <xdr:col>6</xdr:col>
      <xdr:colOff>518112</xdr:colOff>
      <xdr:row>49</xdr:row>
      <xdr:rowOff>57726</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157814" y="23004608"/>
          <a:ext cx="3205184" cy="269845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14431</xdr:colOff>
      <xdr:row>0</xdr:row>
      <xdr:rowOff>0</xdr:rowOff>
    </xdr:from>
    <xdr:to>
      <xdr:col>16</xdr:col>
      <xdr:colOff>591705</xdr:colOff>
      <xdr:row>4</xdr:row>
      <xdr:rowOff>20949</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1" y="0"/>
          <a:ext cx="15802842" cy="106004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26</xdr:row>
      <xdr:rowOff>1555752</xdr:rowOff>
    </xdr:from>
    <xdr:to>
      <xdr:col>16</xdr:col>
      <xdr:colOff>507999</xdr:colOff>
      <xdr:row>38</xdr:row>
      <xdr:rowOff>95245</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0" y="20224752"/>
          <a:ext cx="15541624" cy="2428868"/>
          <a:chOff x="2540689" y="19282134"/>
          <a:chExt cx="5214273" cy="1791723"/>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528757" y="19282134"/>
            <a:ext cx="1122387" cy="158046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5517528" y="19387526"/>
            <a:ext cx="1202403" cy="1649207"/>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6547721" y="19375816"/>
            <a:ext cx="1207241" cy="1671471"/>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40689" y="19519778"/>
            <a:ext cx="1222083"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a:t>
            </a:r>
          </a:p>
          <a:p>
            <a:pPr algn="ctr"/>
            <a:r>
              <a:rPr lang="es-MX" sz="1200" b="1">
                <a:latin typeface="Arial" panose="020B0604020202020204" pitchFamily="34" charset="0"/>
                <a:cs typeface="Arial" panose="020B0604020202020204" pitchFamily="34" charset="0"/>
              </a:rPr>
              <a:t>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682625</xdr:colOff>
      <xdr:row>27</xdr:row>
      <xdr:rowOff>174625</xdr:rowOff>
    </xdr:from>
    <xdr:to>
      <xdr:col>7</xdr:col>
      <xdr:colOff>11705</xdr:colOff>
      <xdr:row>37</xdr:row>
      <xdr:rowOff>142874</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190875" y="20462875"/>
          <a:ext cx="2964455" cy="203199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xdr:from>
      <xdr:col>1</xdr:col>
      <xdr:colOff>620512</xdr:colOff>
      <xdr:row>27</xdr:row>
      <xdr:rowOff>0</xdr:rowOff>
    </xdr:from>
    <xdr:to>
      <xdr:col>1</xdr:col>
      <xdr:colOff>3619500</xdr:colOff>
      <xdr:row>27</xdr:row>
      <xdr:rowOff>2746376</xdr:rowOff>
    </xdr:to>
    <xdr:sp macro="" textlink="">
      <xdr:nvSpPr>
        <xdr:cNvPr id="11" name="Rectángulo 10">
          <a:extLst>
            <a:ext uri="{FF2B5EF4-FFF2-40B4-BE49-F238E27FC236}">
              <a16:creationId xmlns="" xmlns:a16="http://schemas.microsoft.com/office/drawing/2014/main" id="{00000000-0008-0000-0200-000008000000}"/>
            </a:ext>
          </a:extLst>
        </xdr:cNvPr>
        <xdr:cNvSpPr/>
      </xdr:nvSpPr>
      <xdr:spPr>
        <a:xfrm>
          <a:off x="2058787" y="14662152"/>
          <a:ext cx="2998988" cy="2752724"/>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100" b="1">
            <a:latin typeface="Arial" panose="020B0604020202020204" pitchFamily="34" charset="0"/>
            <a:cs typeface="Arial" panose="020B0604020202020204" pitchFamily="34" charset="0"/>
          </a:endParaRPr>
        </a:p>
        <a:p>
          <a:pPr algn="ctr"/>
          <a:r>
            <a:rPr lang="es-MX" sz="1100" b="1">
              <a:latin typeface="Arial" panose="020B0604020202020204" pitchFamily="34" charset="0"/>
              <a:cs typeface="Arial" panose="020B0604020202020204" pitchFamily="34" charset="0"/>
            </a:rPr>
            <a:t>Analizó:</a:t>
          </a:r>
        </a:p>
        <a:p>
          <a:pPr algn="l"/>
          <a:endParaRPr lang="es-MX" sz="1100" b="1">
            <a:latin typeface="Arial" panose="020B0604020202020204" pitchFamily="34" charset="0"/>
            <a:cs typeface="Arial" panose="020B0604020202020204" pitchFamily="34" charset="0"/>
          </a:endParaRPr>
        </a:p>
        <a:p>
          <a:pPr algn="ctr"/>
          <a:endParaRPr lang="es-MX" sz="1100" b="1">
            <a:latin typeface="Arial" panose="020B0604020202020204" pitchFamily="34" charset="0"/>
            <a:cs typeface="Arial" panose="020B0604020202020204" pitchFamily="34" charset="0"/>
          </a:endParaRPr>
        </a:p>
        <a:p>
          <a:pPr algn="ctr"/>
          <a:r>
            <a:rPr lang="es-MX" sz="1100" b="1">
              <a:latin typeface="Arial" panose="020B0604020202020204" pitchFamily="34" charset="0"/>
              <a:cs typeface="Arial" panose="020B0604020202020204" pitchFamily="34" charset="0"/>
            </a:rPr>
            <a:t>_____________________________</a:t>
          </a:r>
        </a:p>
        <a:p>
          <a:pPr algn="ctr"/>
          <a:endParaRPr lang="es-MX" sz="1100" b="1">
            <a:latin typeface="Arial" panose="020B0604020202020204" pitchFamily="34" charset="0"/>
            <a:cs typeface="Arial" panose="020B0604020202020204" pitchFamily="34" charset="0"/>
          </a:endParaRPr>
        </a:p>
        <a:p>
          <a:pPr algn="ctr"/>
          <a:r>
            <a:rPr lang="es-MX" sz="1100" b="1">
              <a:latin typeface="Arial" panose="020B0604020202020204" pitchFamily="34" charset="0"/>
              <a:cs typeface="Arial" panose="020B0604020202020204" pitchFamily="34" charset="0"/>
            </a:rPr>
            <a:t>Director</a:t>
          </a:r>
          <a:r>
            <a:rPr lang="es-MX" sz="1100" b="1" baseline="0">
              <a:latin typeface="Arial" panose="020B0604020202020204" pitchFamily="34" charset="0"/>
              <a:cs typeface="Arial" panose="020B0604020202020204" pitchFamily="34" charset="0"/>
            </a:rPr>
            <a:t> de Planeación.</a:t>
          </a:r>
          <a:endParaRPr lang="es-MX" sz="11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16</xdr:col>
      <xdr:colOff>508000</xdr:colOff>
      <xdr:row>3</xdr:row>
      <xdr:rowOff>202790</xdr:rowOff>
    </xdr:to>
    <xdr:pic>
      <xdr:nvPicPr>
        <xdr:cNvPr id="12" name="Imagen 1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541625" cy="106004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803808</xdr:colOff>
      <xdr:row>29</xdr:row>
      <xdr:rowOff>13804</xdr:rowOff>
    </xdr:from>
    <xdr:to>
      <xdr:col>7</xdr:col>
      <xdr:colOff>128353</xdr:colOff>
      <xdr:row>37</xdr:row>
      <xdr:rowOff>55218</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205765" y="18608261"/>
          <a:ext cx="3893784" cy="1587500"/>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3</xdr:col>
      <xdr:colOff>824659</xdr:colOff>
      <xdr:row>29</xdr:row>
      <xdr:rowOff>43220</xdr:rowOff>
    </xdr:from>
    <xdr:to>
      <xdr:col>6</xdr:col>
      <xdr:colOff>616840</xdr:colOff>
      <xdr:row>40</xdr:row>
      <xdr:rowOff>143774</xdr:rowOff>
    </xdr:to>
    <xdr:sp macro="" textlink="">
      <xdr:nvSpPr>
        <xdr:cNvPr id="6" name="Rectángulo 5">
          <a:extLst>
            <a:ext uri="{FF2B5EF4-FFF2-40B4-BE49-F238E27FC236}">
              <a16:creationId xmlns="" xmlns:a16="http://schemas.microsoft.com/office/drawing/2014/main" id="{00000000-0008-0000-0500-00000B000000}"/>
            </a:ext>
          </a:extLst>
        </xdr:cNvPr>
        <xdr:cNvSpPr/>
      </xdr:nvSpPr>
      <xdr:spPr>
        <a:xfrm>
          <a:off x="3214895" y="20602843"/>
          <a:ext cx="2685624" cy="22751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xdr:from>
      <xdr:col>0</xdr:col>
      <xdr:colOff>17971</xdr:colOff>
      <xdr:row>29</xdr:row>
      <xdr:rowOff>38808</xdr:rowOff>
    </xdr:from>
    <xdr:to>
      <xdr:col>16</xdr:col>
      <xdr:colOff>593800</xdr:colOff>
      <xdr:row>42</xdr:row>
      <xdr:rowOff>143778</xdr:rowOff>
    </xdr:to>
    <xdr:grpSp>
      <xdr:nvGrpSpPr>
        <xdr:cNvPr id="7" name="Grupo 6">
          <a:extLst>
            <a:ext uri="{FF2B5EF4-FFF2-40B4-BE49-F238E27FC236}">
              <a16:creationId xmlns="" xmlns:a16="http://schemas.microsoft.com/office/drawing/2014/main" id="{00000000-0008-0000-0500-000004000000}"/>
            </a:ext>
          </a:extLst>
        </xdr:cNvPr>
        <xdr:cNvGrpSpPr/>
      </xdr:nvGrpSpPr>
      <xdr:grpSpPr>
        <a:xfrm>
          <a:off x="17971" y="20598431"/>
          <a:ext cx="15725971" cy="2674922"/>
          <a:chOff x="2597105" y="15324072"/>
          <a:chExt cx="5608172" cy="2279484"/>
        </a:xfrm>
      </xdr:grpSpPr>
      <xdr:sp macro="" textlink="">
        <xdr:nvSpPr>
          <xdr:cNvPr id="8" name="Rectángulo 7">
            <a:extLst>
              <a:ext uri="{FF2B5EF4-FFF2-40B4-BE49-F238E27FC236}">
                <a16:creationId xmlns="" xmlns:a16="http://schemas.microsoft.com/office/drawing/2014/main" id="{00000000-0008-0000-0500-000006000000}"/>
              </a:ext>
            </a:extLst>
          </xdr:cNvPr>
          <xdr:cNvSpPr/>
        </xdr:nvSpPr>
        <xdr:spPr>
          <a:xfrm>
            <a:off x="4820780" y="15324072"/>
            <a:ext cx="1115124" cy="194574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11" name="Rectángulo 10">
            <a:extLst>
              <a:ext uri="{FF2B5EF4-FFF2-40B4-BE49-F238E27FC236}">
                <a16:creationId xmlns="" xmlns:a16="http://schemas.microsoft.com/office/drawing/2014/main" id="{00000000-0008-0000-0500-000007000000}"/>
              </a:ext>
            </a:extLst>
          </xdr:cNvPr>
          <xdr:cNvSpPr/>
        </xdr:nvSpPr>
        <xdr:spPr>
          <a:xfrm>
            <a:off x="5984223" y="15645667"/>
            <a:ext cx="1027798"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12" name="Rectángulo 11">
            <a:extLst>
              <a:ext uri="{FF2B5EF4-FFF2-40B4-BE49-F238E27FC236}">
                <a16:creationId xmlns="" xmlns:a16="http://schemas.microsoft.com/office/drawing/2014/main" id="{00000000-0008-0000-0500-000008000000}"/>
              </a:ext>
            </a:extLst>
          </xdr:cNvPr>
          <xdr:cNvSpPr/>
        </xdr:nvSpPr>
        <xdr:spPr>
          <a:xfrm>
            <a:off x="7057409" y="15545367"/>
            <a:ext cx="1147868" cy="177961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13" name="Rectángulo 2">
            <a:extLst>
              <a:ext uri="{FF2B5EF4-FFF2-40B4-BE49-F238E27FC236}">
                <a16:creationId xmlns="" xmlns:a16="http://schemas.microsoft.com/office/drawing/2014/main" id="{00000000-0008-0000-0500-00000A000000}"/>
              </a:ext>
            </a:extLst>
          </xdr:cNvPr>
          <xdr:cNvSpPr/>
        </xdr:nvSpPr>
        <xdr:spPr>
          <a:xfrm>
            <a:off x="2597105" y="15716138"/>
            <a:ext cx="1149178" cy="18874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t>
            </a:r>
          </a:p>
          <a:p>
            <a:pPr algn="ctr"/>
            <a:r>
              <a:rPr lang="es-MX" sz="1200" b="1">
                <a:latin typeface="Arial" panose="020B0604020202020204" pitchFamily="34" charset="0"/>
                <a:cs typeface="Arial" panose="020B0604020202020204" pitchFamily="34" charset="0"/>
              </a:rPr>
              <a:t>Director de la instancia Tecnica </a:t>
            </a:r>
          </a:p>
          <a:p>
            <a:pPr algn="ctr"/>
            <a:r>
              <a:rPr lang="es-MX" sz="1200" b="1">
                <a:latin typeface="Arial" panose="020B0604020202020204" pitchFamily="34" charset="0"/>
                <a:cs typeface="Arial" panose="020B0604020202020204" pitchFamily="34" charset="0"/>
              </a:rPr>
              <a:t>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editAs="oneCell">
    <xdr:from>
      <xdr:col>0</xdr:col>
      <xdr:colOff>0</xdr:colOff>
      <xdr:row>0</xdr:row>
      <xdr:rowOff>0</xdr:rowOff>
    </xdr:from>
    <xdr:to>
      <xdr:col>16</xdr:col>
      <xdr:colOff>593066</xdr:colOff>
      <xdr:row>2</xdr:row>
      <xdr:rowOff>179427</xdr:rowOff>
    </xdr:to>
    <xdr:pic>
      <xdr:nvPicPr>
        <xdr:cNvPr id="14" name="Imagen 1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743208" cy="106004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178128</xdr:colOff>
      <xdr:row>28</xdr:row>
      <xdr:rowOff>942518</xdr:rowOff>
    </xdr:from>
    <xdr:to>
      <xdr:col>17</xdr:col>
      <xdr:colOff>40027</xdr:colOff>
      <xdr:row>49</xdr:row>
      <xdr:rowOff>-1</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178128" y="18641700"/>
          <a:ext cx="16002444" cy="3508254"/>
          <a:chOff x="2621296" y="18406038"/>
          <a:chExt cx="5642544" cy="1829900"/>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775692" y="18406038"/>
            <a:ext cx="1051812" cy="1829900"/>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5977145" y="18659554"/>
            <a:ext cx="1051812" cy="1385320"/>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7000706" y="18507336"/>
            <a:ext cx="1263134" cy="1698800"/>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621296" y="18901339"/>
            <a:ext cx="1104643" cy="1232253"/>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a:t>
            </a:r>
          </a:p>
          <a:p>
            <a:pPr algn="ctr"/>
            <a:r>
              <a:rPr lang="es-MX" sz="1200" b="1">
                <a:latin typeface="Arial" panose="020B0604020202020204" pitchFamily="34" charset="0"/>
                <a:cs typeface="Arial" panose="020B0604020202020204" pitchFamily="34" charset="0"/>
              </a:rPr>
              <a:t>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888238</xdr:colOff>
      <xdr:row>29</xdr:row>
      <xdr:rowOff>4916</xdr:rowOff>
    </xdr:from>
    <xdr:to>
      <xdr:col>6</xdr:col>
      <xdr:colOff>58201</xdr:colOff>
      <xdr:row>47</xdr:row>
      <xdr:rowOff>204741</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295465" y="18760507"/>
          <a:ext cx="2477736" cy="3178552"/>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M.E.B. Gabriela Bernal Deloya.</a:t>
          </a:r>
        </a:p>
      </xdr:txBody>
    </xdr:sp>
    <xdr:clientData/>
  </xdr:twoCellAnchor>
  <xdr:twoCellAnchor editAs="oneCell">
    <xdr:from>
      <xdr:col>0</xdr:col>
      <xdr:colOff>0</xdr:colOff>
      <xdr:row>0</xdr:row>
      <xdr:rowOff>0</xdr:rowOff>
    </xdr:from>
    <xdr:to>
      <xdr:col>16</xdr:col>
      <xdr:colOff>727362</xdr:colOff>
      <xdr:row>3</xdr:row>
      <xdr:rowOff>86591</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123226" cy="935182"/>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49360</xdr:colOff>
      <xdr:row>30</xdr:row>
      <xdr:rowOff>17972</xdr:rowOff>
    </xdr:from>
    <xdr:to>
      <xdr:col>16</xdr:col>
      <xdr:colOff>583956</xdr:colOff>
      <xdr:row>44</xdr:row>
      <xdr:rowOff>125801</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49360" y="18708538"/>
          <a:ext cx="15810539" cy="2875471"/>
          <a:chOff x="2564819" y="17906614"/>
          <a:chExt cx="5627093" cy="2800860"/>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838771" y="17906614"/>
            <a:ext cx="1161344" cy="2493493"/>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6052057" y="18298940"/>
            <a:ext cx="984585" cy="209343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7043917" y="18378166"/>
            <a:ext cx="1147995" cy="1961694"/>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64819" y="18289694"/>
            <a:ext cx="1222083" cy="2417780"/>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t>
            </a:r>
          </a:p>
          <a:p>
            <a:pPr algn="ctr"/>
            <a:r>
              <a:rPr lang="es-MX" sz="1200" b="1">
                <a:latin typeface="Arial" panose="020B0604020202020204" pitchFamily="34" charset="0"/>
                <a:cs typeface="Arial" panose="020B0604020202020204" pitchFamily="34" charset="0"/>
              </a:rPr>
              <a:t>Director de la instancia Tecnica </a:t>
            </a:r>
          </a:p>
          <a:p>
            <a:pPr algn="ctr"/>
            <a:r>
              <a:rPr lang="es-MX" sz="1200" b="1">
                <a:latin typeface="Arial" panose="020B0604020202020204" pitchFamily="34" charset="0"/>
                <a:cs typeface="Arial" panose="020B0604020202020204" pitchFamily="34" charset="0"/>
              </a:rPr>
              <a:t>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592023</xdr:colOff>
      <xdr:row>30</xdr:row>
      <xdr:rowOff>35943</xdr:rowOff>
    </xdr:from>
    <xdr:to>
      <xdr:col>6</xdr:col>
      <xdr:colOff>748328</xdr:colOff>
      <xdr:row>43</xdr:row>
      <xdr:rowOff>35943</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2982259" y="18726509"/>
          <a:ext cx="3570927" cy="2569953"/>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0</xdr:colOff>
      <xdr:row>0</xdr:row>
      <xdr:rowOff>0</xdr:rowOff>
    </xdr:from>
    <xdr:to>
      <xdr:col>16</xdr:col>
      <xdr:colOff>682925</xdr:colOff>
      <xdr:row>3</xdr:row>
      <xdr:rowOff>162399</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958868" cy="935182"/>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18678</xdr:colOff>
      <xdr:row>33</xdr:row>
      <xdr:rowOff>46488</xdr:rowOff>
    </xdr:from>
    <xdr:to>
      <xdr:col>16</xdr:col>
      <xdr:colOff>691026</xdr:colOff>
      <xdr:row>48</xdr:row>
      <xdr:rowOff>9154</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18678" y="18143988"/>
          <a:ext cx="15856319" cy="3044284"/>
          <a:chOff x="2559234" y="19123837"/>
          <a:chExt cx="5908661" cy="2506445"/>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937210" y="19123837"/>
            <a:ext cx="1162707" cy="2083731"/>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6176474" y="19391198"/>
            <a:ext cx="1076123" cy="186249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b="0" baseline="0">
                <a:latin typeface="Arial" panose="020B0604020202020204" pitchFamily="34" charset="0"/>
                <a:cs typeface="Arial" panose="020B0604020202020204" pitchFamily="34" charset="0"/>
              </a:rPr>
              <a:t>--------------------------------------------------</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7323741" y="19429454"/>
            <a:ext cx="1144154"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b="0">
                <a:latin typeface="Arial" panose="020B0604020202020204" pitchFamily="34" charset="0"/>
                <a:cs typeface="Arial" panose="020B0604020202020204" pitchFamily="34" charset="0"/>
              </a:rPr>
              <a:t>--------------------------------------------</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59234" y="19530875"/>
            <a:ext cx="1222083" cy="2099407"/>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t>
            </a:r>
          </a:p>
          <a:p>
            <a:pPr algn="ctr"/>
            <a:r>
              <a:rPr lang="es-MX" sz="1200" b="1">
                <a:latin typeface="Arial" panose="020B0604020202020204" pitchFamily="34" charset="0"/>
                <a:cs typeface="Arial" panose="020B0604020202020204" pitchFamily="34" charset="0"/>
              </a:rPr>
              <a:t>Director de la instancia Tecnica </a:t>
            </a:r>
          </a:p>
          <a:p>
            <a:pPr algn="ctr"/>
            <a:r>
              <a:rPr lang="es-MX" sz="1200" b="1">
                <a:latin typeface="Arial" panose="020B0604020202020204" pitchFamily="34" charset="0"/>
                <a:cs typeface="Arial" panose="020B0604020202020204" pitchFamily="34" charset="0"/>
              </a:rPr>
              <a:t>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953484</xdr:colOff>
      <xdr:row>33</xdr:row>
      <xdr:rowOff>118085</xdr:rowOff>
    </xdr:from>
    <xdr:to>
      <xdr:col>6</xdr:col>
      <xdr:colOff>418747</xdr:colOff>
      <xdr:row>45</xdr:row>
      <xdr:rowOff>93382</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344072" y="18215585"/>
          <a:ext cx="2621587" cy="2440591"/>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0</xdr:colOff>
      <xdr:row>0</xdr:row>
      <xdr:rowOff>0</xdr:rowOff>
    </xdr:from>
    <xdr:to>
      <xdr:col>16</xdr:col>
      <xdr:colOff>774897</xdr:colOff>
      <xdr:row>2</xdr:row>
      <xdr:rowOff>188123</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958868" cy="935182"/>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26830</xdr:colOff>
      <xdr:row>35</xdr:row>
      <xdr:rowOff>199810</xdr:rowOff>
    </xdr:from>
    <xdr:to>
      <xdr:col>17</xdr:col>
      <xdr:colOff>361949</xdr:colOff>
      <xdr:row>47</xdr:row>
      <xdr:rowOff>148937</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26830" y="27631810"/>
          <a:ext cx="15651319" cy="2463727"/>
          <a:chOff x="2562336" y="-5184323"/>
          <a:chExt cx="5575846" cy="31174728"/>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726923" y="-5184323"/>
            <a:ext cx="1399899" cy="30254352"/>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5976282" y="-1069638"/>
            <a:ext cx="1210393" cy="26139654"/>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7098956" y="-1303930"/>
            <a:ext cx="1039226" cy="26856057"/>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62336" y="351538"/>
            <a:ext cx="1222083" cy="25638867"/>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a:t>
            </a:r>
          </a:p>
          <a:p>
            <a:pPr algn="ctr"/>
            <a:r>
              <a:rPr lang="es-MX" sz="1200" b="1">
                <a:latin typeface="Arial" panose="020B0604020202020204" pitchFamily="34" charset="0"/>
                <a:cs typeface="Arial" panose="020B0604020202020204" pitchFamily="34" charset="0"/>
              </a:rPr>
              <a:t>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696629</xdr:colOff>
      <xdr:row>35</xdr:row>
      <xdr:rowOff>130701</xdr:rowOff>
    </xdr:from>
    <xdr:to>
      <xdr:col>6</xdr:col>
      <xdr:colOff>634732</xdr:colOff>
      <xdr:row>47</xdr:row>
      <xdr:rowOff>171450</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115979" y="27562701"/>
          <a:ext cx="3081353" cy="255534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Municipañl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0</xdr:colOff>
      <xdr:row>0</xdr:row>
      <xdr:rowOff>0</xdr:rowOff>
    </xdr:from>
    <xdr:to>
      <xdr:col>16</xdr:col>
      <xdr:colOff>778099</xdr:colOff>
      <xdr:row>3</xdr:row>
      <xdr:rowOff>130252</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146092" cy="935182"/>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28</xdr:row>
      <xdr:rowOff>734559</xdr:rowOff>
    </xdr:from>
    <xdr:to>
      <xdr:col>17</xdr:col>
      <xdr:colOff>14570</xdr:colOff>
      <xdr:row>31</xdr:row>
      <xdr:rowOff>791061</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0" y="20446466"/>
          <a:ext cx="15884189" cy="3220739"/>
          <a:chOff x="2552274" y="18255657"/>
          <a:chExt cx="5694484" cy="2392609"/>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851979" y="18255657"/>
            <a:ext cx="1289864" cy="1945770"/>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6094247" y="18461107"/>
            <a:ext cx="1228733" cy="180122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7134174" y="18389241"/>
            <a:ext cx="1112584" cy="1941917"/>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52274" y="18586970"/>
            <a:ext cx="1222083" cy="206129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a:t>
            </a:r>
          </a:p>
          <a:p>
            <a:pPr algn="ctr"/>
            <a:r>
              <a:rPr lang="es-MX" sz="1200" b="1">
                <a:latin typeface="Arial" panose="020B0604020202020204" pitchFamily="34" charset="0"/>
                <a:cs typeface="Arial" panose="020B0604020202020204" pitchFamily="34" charset="0"/>
              </a:rPr>
              <a:t>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733190</xdr:colOff>
      <xdr:row>28</xdr:row>
      <xdr:rowOff>521594</xdr:rowOff>
    </xdr:from>
    <xdr:to>
      <xdr:col>7</xdr:col>
      <xdr:colOff>65660</xdr:colOff>
      <xdr:row>31</xdr:row>
      <xdr:rowOff>367514</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122512" y="20233501"/>
          <a:ext cx="3400775" cy="3010157"/>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0</xdr:colOff>
      <xdr:row>0</xdr:row>
      <xdr:rowOff>0</xdr:rowOff>
    </xdr:from>
    <xdr:to>
      <xdr:col>16</xdr:col>
      <xdr:colOff>629619</xdr:colOff>
      <xdr:row>3</xdr:row>
      <xdr:rowOff>142199</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853475" cy="949402"/>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36</xdr:row>
      <xdr:rowOff>57728</xdr:rowOff>
    </xdr:from>
    <xdr:to>
      <xdr:col>16</xdr:col>
      <xdr:colOff>230909</xdr:colOff>
      <xdr:row>48</xdr:row>
      <xdr:rowOff>173181</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0" y="20882842"/>
          <a:ext cx="15557500" cy="2539998"/>
          <a:chOff x="2649330" y="19079826"/>
          <a:chExt cx="5726537" cy="1947133"/>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932406" y="19079826"/>
            <a:ext cx="1207031"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6078492" y="19248285"/>
            <a:ext cx="1160567" cy="1745535"/>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7186521" y="19207461"/>
            <a:ext cx="1189346"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649330" y="19472880"/>
            <a:ext cx="1222083"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Técnica</a:t>
            </a:r>
          </a:p>
          <a:p>
            <a:pPr algn="ctr"/>
            <a:r>
              <a:rPr lang="es-MX" sz="1200" b="1">
                <a:latin typeface="Arial" panose="020B0604020202020204" pitchFamily="34" charset="0"/>
                <a:cs typeface="Arial" panose="020B0604020202020204" pitchFamily="34" charset="0"/>
              </a:rPr>
              <a:t>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330695</xdr:colOff>
      <xdr:row>36</xdr:row>
      <xdr:rowOff>72160</xdr:rowOff>
    </xdr:from>
    <xdr:to>
      <xdr:col>6</xdr:col>
      <xdr:colOff>477853</xdr:colOff>
      <xdr:row>47</xdr:row>
      <xdr:rowOff>187614</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2841831" y="20204546"/>
          <a:ext cx="3466477" cy="2337954"/>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0</xdr:colOff>
      <xdr:row>0</xdr:row>
      <xdr:rowOff>0</xdr:rowOff>
    </xdr:from>
    <xdr:to>
      <xdr:col>16</xdr:col>
      <xdr:colOff>526884</xdr:colOff>
      <xdr:row>3</xdr:row>
      <xdr:rowOff>227811</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853475" cy="949402"/>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18676</xdr:colOff>
      <xdr:row>36</xdr:row>
      <xdr:rowOff>169361</xdr:rowOff>
    </xdr:from>
    <xdr:to>
      <xdr:col>16</xdr:col>
      <xdr:colOff>579461</xdr:colOff>
      <xdr:row>53</xdr:row>
      <xdr:rowOff>102526</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18676" y="18901861"/>
          <a:ext cx="15912844" cy="3425665"/>
          <a:chOff x="2558843" y="19156237"/>
          <a:chExt cx="5597027" cy="1957239"/>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830975" y="19156237"/>
            <a:ext cx="1213142"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6086360" y="19337486"/>
            <a:ext cx="1098814"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7038001" y="19233349"/>
            <a:ext cx="1117869"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58843" y="19559397"/>
            <a:ext cx="1222083"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a:t>
            </a:r>
          </a:p>
          <a:p>
            <a:pPr algn="ctr"/>
            <a:r>
              <a:rPr lang="es-MX" sz="1200" b="1">
                <a:latin typeface="Arial" panose="020B0604020202020204" pitchFamily="34" charset="0"/>
                <a:cs typeface="Arial" panose="020B0604020202020204" pitchFamily="34" charset="0"/>
              </a:rPr>
              <a:t>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659432</xdr:colOff>
      <xdr:row>38</xdr:row>
      <xdr:rowOff>157114</xdr:rowOff>
    </xdr:from>
    <xdr:to>
      <xdr:col>6</xdr:col>
      <xdr:colOff>810675</xdr:colOff>
      <xdr:row>50</xdr:row>
      <xdr:rowOff>-1</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050020" y="18870938"/>
          <a:ext cx="3326243" cy="230817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0</xdr:colOff>
      <xdr:row>0</xdr:row>
      <xdr:rowOff>0</xdr:rowOff>
    </xdr:from>
    <xdr:to>
      <xdr:col>16</xdr:col>
      <xdr:colOff>501416</xdr:colOff>
      <xdr:row>3</xdr:row>
      <xdr:rowOff>34255</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853475" cy="949402"/>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51953</xdr:colOff>
      <xdr:row>39</xdr:row>
      <xdr:rowOff>34883</xdr:rowOff>
    </xdr:from>
    <xdr:to>
      <xdr:col>16</xdr:col>
      <xdr:colOff>387362</xdr:colOff>
      <xdr:row>52</xdr:row>
      <xdr:rowOff>69271</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51953" y="24644019"/>
          <a:ext cx="15904454" cy="2736025"/>
          <a:chOff x="2608055" y="18992293"/>
          <a:chExt cx="5955796" cy="2639236"/>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5024976" y="18992293"/>
            <a:ext cx="1121545" cy="263923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6185603" y="19493431"/>
            <a:ext cx="1276240" cy="198774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7319840" y="19618842"/>
            <a:ext cx="1244011"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608055" y="19564218"/>
            <a:ext cx="1166664" cy="1983787"/>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a:t>
            </a:r>
          </a:p>
          <a:p>
            <a:pPr algn="ctr"/>
            <a:r>
              <a:rPr lang="es-MX" sz="1200" b="1">
                <a:latin typeface="Arial" panose="020B0604020202020204" pitchFamily="34" charset="0"/>
                <a:cs typeface="Arial" panose="020B0604020202020204" pitchFamily="34" charset="0"/>
              </a:rPr>
              <a:t>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780082</xdr:colOff>
      <xdr:row>40</xdr:row>
      <xdr:rowOff>15024</xdr:rowOff>
    </xdr:from>
    <xdr:to>
      <xdr:col>6</xdr:col>
      <xdr:colOff>277854</xdr:colOff>
      <xdr:row>51</xdr:row>
      <xdr:rowOff>51953</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325855" y="24831979"/>
          <a:ext cx="2874817" cy="232292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M.E.B. Gabriela Bernal Deloya.</a:t>
          </a:r>
        </a:p>
      </xdr:txBody>
    </xdr:sp>
    <xdr:clientData/>
  </xdr:twoCellAnchor>
  <xdr:twoCellAnchor editAs="oneCell">
    <xdr:from>
      <xdr:col>0</xdr:col>
      <xdr:colOff>0</xdr:colOff>
      <xdr:row>0</xdr:row>
      <xdr:rowOff>0</xdr:rowOff>
    </xdr:from>
    <xdr:to>
      <xdr:col>17</xdr:col>
      <xdr:colOff>0</xdr:colOff>
      <xdr:row>3</xdr:row>
      <xdr:rowOff>51954</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019318" cy="1229590"/>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230445</xdr:colOff>
      <xdr:row>35</xdr:row>
      <xdr:rowOff>168992</xdr:rowOff>
    </xdr:from>
    <xdr:to>
      <xdr:col>17</xdr:col>
      <xdr:colOff>703210</xdr:colOff>
      <xdr:row>48</xdr:row>
      <xdr:rowOff>61450</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230445" y="18619839"/>
          <a:ext cx="15897120" cy="2488788"/>
          <a:chOff x="2653434" y="19255780"/>
          <a:chExt cx="5854625" cy="1955257"/>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780797" y="19255780"/>
            <a:ext cx="1417493"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5915403" y="19463405"/>
            <a:ext cx="1417099"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6824680" y="19431419"/>
            <a:ext cx="1683379"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653434" y="19506157"/>
            <a:ext cx="1222083"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a:t>
            </a:r>
          </a:p>
          <a:p>
            <a:pPr algn="ctr"/>
            <a:r>
              <a:rPr lang="es-MX" sz="1200" b="1">
                <a:latin typeface="Arial" panose="020B0604020202020204" pitchFamily="34" charset="0"/>
                <a:cs typeface="Arial" panose="020B0604020202020204" pitchFamily="34" charset="0"/>
              </a:rPr>
              <a:t>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688696</xdr:colOff>
      <xdr:row>35</xdr:row>
      <xdr:rowOff>15364</xdr:rowOff>
    </xdr:from>
    <xdr:to>
      <xdr:col>7</xdr:col>
      <xdr:colOff>13241</xdr:colOff>
      <xdr:row>47</xdr:row>
      <xdr:rowOff>184354</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177486" y="18466211"/>
          <a:ext cx="3119182" cy="2565603"/>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0</xdr:colOff>
      <xdr:row>0</xdr:row>
      <xdr:rowOff>0</xdr:rowOff>
    </xdr:from>
    <xdr:to>
      <xdr:col>16</xdr:col>
      <xdr:colOff>430161</xdr:colOff>
      <xdr:row>3</xdr:row>
      <xdr:rowOff>92178</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362903" cy="998589"/>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31750</xdr:colOff>
      <xdr:row>30</xdr:row>
      <xdr:rowOff>799258</xdr:rowOff>
    </xdr:from>
    <xdr:to>
      <xdr:col>16</xdr:col>
      <xdr:colOff>368297</xdr:colOff>
      <xdr:row>42</xdr:row>
      <xdr:rowOff>136241</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31750" y="21468508"/>
          <a:ext cx="15163797" cy="2702483"/>
          <a:chOff x="2564243" y="19405502"/>
          <a:chExt cx="5602698" cy="1901015"/>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781289" y="19405502"/>
            <a:ext cx="1134281"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5910975" y="19553245"/>
            <a:ext cx="1165590"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7052626" y="19509230"/>
            <a:ext cx="1114315"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64243" y="19752438"/>
            <a:ext cx="1222083"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a:t>
            </a:r>
          </a:p>
          <a:p>
            <a:pPr algn="ctr"/>
            <a:r>
              <a:rPr lang="es-MX" sz="1200" b="1">
                <a:latin typeface="Arial" panose="020B0604020202020204" pitchFamily="34" charset="0"/>
                <a:cs typeface="Arial" panose="020B0604020202020204" pitchFamily="34" charset="0"/>
              </a:rPr>
              <a:t>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761014</xdr:colOff>
      <xdr:row>30</xdr:row>
      <xdr:rowOff>804795</xdr:rowOff>
    </xdr:from>
    <xdr:to>
      <xdr:col>7</xdr:col>
      <xdr:colOff>88320</xdr:colOff>
      <xdr:row>40</xdr:row>
      <xdr:rowOff>174625</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158139" y="21474045"/>
          <a:ext cx="2676931" cy="2322580"/>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M.E.B. Gabriela Bernal Deloya.</a:t>
          </a:r>
        </a:p>
      </xdr:txBody>
    </xdr:sp>
    <xdr:clientData/>
  </xdr:twoCellAnchor>
  <xdr:twoCellAnchor editAs="oneCell">
    <xdr:from>
      <xdr:col>0</xdr:col>
      <xdr:colOff>0</xdr:colOff>
      <xdr:row>0</xdr:row>
      <xdr:rowOff>0</xdr:rowOff>
    </xdr:from>
    <xdr:to>
      <xdr:col>16</xdr:col>
      <xdr:colOff>535653</xdr:colOff>
      <xdr:row>3</xdr:row>
      <xdr:rowOff>141339</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362903" cy="998589"/>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46</xdr:row>
      <xdr:rowOff>47065</xdr:rowOff>
    </xdr:from>
    <xdr:to>
      <xdr:col>16</xdr:col>
      <xdr:colOff>328893</xdr:colOff>
      <xdr:row>59</xdr:row>
      <xdr:rowOff>101302</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0" y="75420631"/>
          <a:ext cx="15386797" cy="2603575"/>
          <a:chOff x="2557296" y="16556109"/>
          <a:chExt cx="5514705" cy="3755760"/>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724645" y="16556109"/>
            <a:ext cx="1234763" cy="3755760"/>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5922844" y="17486546"/>
            <a:ext cx="1121298" cy="255675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7124236" y="17483732"/>
            <a:ext cx="947765" cy="2708267"/>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57296" y="17417193"/>
            <a:ext cx="1222083" cy="2485867"/>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a:t>
            </a:r>
          </a:p>
          <a:p>
            <a:pPr algn="ctr"/>
            <a:r>
              <a:rPr lang="es-MX" sz="1200" b="1">
                <a:latin typeface="Arial" panose="020B0604020202020204" pitchFamily="34" charset="0"/>
                <a:cs typeface="Arial" panose="020B0604020202020204" pitchFamily="34" charset="0"/>
              </a:rPr>
              <a:t>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437830</xdr:colOff>
      <xdr:row>47</xdr:row>
      <xdr:rowOff>182095</xdr:rowOff>
    </xdr:from>
    <xdr:to>
      <xdr:col>6</xdr:col>
      <xdr:colOff>600575</xdr:colOff>
      <xdr:row>58</xdr:row>
      <xdr:rowOff>182096</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2833087" y="75751764"/>
          <a:ext cx="3594547" cy="2157133"/>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0</xdr:colOff>
      <xdr:row>0</xdr:row>
      <xdr:rowOff>0</xdr:rowOff>
    </xdr:from>
    <xdr:to>
      <xdr:col>16</xdr:col>
      <xdr:colOff>630331</xdr:colOff>
      <xdr:row>3</xdr:row>
      <xdr:rowOff>186163</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688235" cy="998589"/>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36</xdr:row>
      <xdr:rowOff>27754</xdr:rowOff>
    </xdr:from>
    <xdr:to>
      <xdr:col>17</xdr:col>
      <xdr:colOff>74403</xdr:colOff>
      <xdr:row>49</xdr:row>
      <xdr:rowOff>20294</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0" y="18517460"/>
          <a:ext cx="15482491" cy="2541878"/>
          <a:chOff x="2552274" y="19783737"/>
          <a:chExt cx="5902989" cy="1906541"/>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972931" y="19783737"/>
            <a:ext cx="1265356"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6100854" y="19989240"/>
            <a:ext cx="1311730"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7189907" y="19910660"/>
            <a:ext cx="1265356"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52274" y="20089461"/>
            <a:ext cx="1222083"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a:t>
            </a:r>
          </a:p>
          <a:p>
            <a:pPr algn="ctr"/>
            <a:r>
              <a:rPr lang="es-MX" sz="1200" b="1">
                <a:latin typeface="Arial" panose="020B0604020202020204" pitchFamily="34" charset="0"/>
                <a:cs typeface="Arial" panose="020B0604020202020204" pitchFamily="34" charset="0"/>
              </a:rPr>
              <a:t>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630657</xdr:colOff>
      <xdr:row>35</xdr:row>
      <xdr:rowOff>39907</xdr:rowOff>
    </xdr:from>
    <xdr:to>
      <xdr:col>6</xdr:col>
      <xdr:colOff>524880</xdr:colOff>
      <xdr:row>49</xdr:row>
      <xdr:rowOff>56030</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025914" y="18333510"/>
          <a:ext cx="3424076" cy="2761564"/>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1</xdr:colOff>
      <xdr:row>0</xdr:row>
      <xdr:rowOff>0</xdr:rowOff>
    </xdr:from>
    <xdr:to>
      <xdr:col>16</xdr:col>
      <xdr:colOff>462244</xdr:colOff>
      <xdr:row>2</xdr:row>
      <xdr:rowOff>116126</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5324044" cy="998589"/>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123702</xdr:colOff>
      <xdr:row>30</xdr:row>
      <xdr:rowOff>179361</xdr:rowOff>
    </xdr:from>
    <xdr:to>
      <xdr:col>16</xdr:col>
      <xdr:colOff>397078</xdr:colOff>
      <xdr:row>42</xdr:row>
      <xdr:rowOff>103910</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123702" y="18709816"/>
          <a:ext cx="15270921" cy="2418367"/>
          <a:chOff x="2579049" y="19428948"/>
          <a:chExt cx="5897259" cy="2283830"/>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905514" y="19428948"/>
            <a:ext cx="1259395" cy="2283830"/>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6077959" y="19603843"/>
            <a:ext cx="1309570" cy="207622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7236983" y="19563819"/>
            <a:ext cx="1239325" cy="2132605"/>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79049" y="19636220"/>
            <a:ext cx="1222083" cy="2011142"/>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a:t>
            </a:r>
          </a:p>
          <a:p>
            <a:pPr algn="ctr"/>
            <a:r>
              <a:rPr lang="es-MX" sz="1200" b="1">
                <a:latin typeface="Arial" panose="020B0604020202020204" pitchFamily="34" charset="0"/>
                <a:cs typeface="Arial" panose="020B0604020202020204" pitchFamily="34" charset="0"/>
              </a:rPr>
              <a:t>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954975</xdr:colOff>
      <xdr:row>29</xdr:row>
      <xdr:rowOff>124939</xdr:rowOff>
    </xdr:from>
    <xdr:to>
      <xdr:col>6</xdr:col>
      <xdr:colOff>764474</xdr:colOff>
      <xdr:row>43</xdr:row>
      <xdr:rowOff>17317</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362202" y="18447575"/>
          <a:ext cx="2805545" cy="2801833"/>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0</xdr:colOff>
      <xdr:row>0</xdr:row>
      <xdr:rowOff>0</xdr:rowOff>
    </xdr:from>
    <xdr:to>
      <xdr:col>16</xdr:col>
      <xdr:colOff>326499</xdr:colOff>
      <xdr:row>2</xdr:row>
      <xdr:rowOff>167316</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324044" cy="998589"/>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150395</xdr:colOff>
      <xdr:row>31</xdr:row>
      <xdr:rowOff>135858</xdr:rowOff>
    </xdr:from>
    <xdr:to>
      <xdr:col>16</xdr:col>
      <xdr:colOff>285413</xdr:colOff>
      <xdr:row>47</xdr:row>
      <xdr:rowOff>133685</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150395" y="18433884"/>
          <a:ext cx="15358307" cy="3206248"/>
          <a:chOff x="2552274" y="19085479"/>
          <a:chExt cx="5455228" cy="3018922"/>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760708" y="19288873"/>
            <a:ext cx="1114624" cy="2126091"/>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5862363" y="19085479"/>
            <a:ext cx="1111883" cy="2655920"/>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LuisRendónCastañón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6952947" y="19536408"/>
            <a:ext cx="1054555" cy="17796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52274" y="19449947"/>
            <a:ext cx="1181368" cy="2654454"/>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a:t>
            </a:r>
          </a:p>
          <a:p>
            <a:pPr algn="ctr"/>
            <a:r>
              <a:rPr lang="es-MX" sz="1200" b="1">
                <a:latin typeface="Arial" panose="020B0604020202020204" pitchFamily="34" charset="0"/>
                <a:cs typeface="Arial" panose="020B0604020202020204" pitchFamily="34" charset="0"/>
              </a:rPr>
              <a:t>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756583</xdr:colOff>
      <xdr:row>33</xdr:row>
      <xdr:rowOff>135862</xdr:rowOff>
    </xdr:from>
    <xdr:to>
      <xdr:col>7</xdr:col>
      <xdr:colOff>73863</xdr:colOff>
      <xdr:row>43</xdr:row>
      <xdr:rowOff>0</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162899" y="18834941"/>
          <a:ext cx="3260964" cy="1869401"/>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0</xdr:colOff>
      <xdr:row>0</xdr:row>
      <xdr:rowOff>0</xdr:rowOff>
    </xdr:from>
    <xdr:to>
      <xdr:col>16</xdr:col>
      <xdr:colOff>417763</xdr:colOff>
      <xdr:row>2</xdr:row>
      <xdr:rowOff>196484</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641052" cy="998589"/>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62040</xdr:colOff>
      <xdr:row>28</xdr:row>
      <xdr:rowOff>30674</xdr:rowOff>
    </xdr:from>
    <xdr:to>
      <xdr:col>17</xdr:col>
      <xdr:colOff>21309</xdr:colOff>
      <xdr:row>46</xdr:row>
      <xdr:rowOff>108527</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62040" y="18225038"/>
          <a:ext cx="15748167" cy="3564972"/>
          <a:chOff x="2575471" y="19565276"/>
          <a:chExt cx="5873364" cy="1904739"/>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954578" y="19565276"/>
            <a:ext cx="1290588"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6108703" y="19747371"/>
            <a:ext cx="1280544"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7173312" y="19675537"/>
            <a:ext cx="1275523"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75471" y="19988792"/>
            <a:ext cx="1222083" cy="1481223"/>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a:t>
            </a:r>
          </a:p>
          <a:p>
            <a:pPr algn="ctr"/>
            <a:r>
              <a:rPr lang="es-MX" sz="1200" b="1">
                <a:latin typeface="Arial" panose="020B0604020202020204" pitchFamily="34" charset="0"/>
                <a:cs typeface="Arial" panose="020B0604020202020204" pitchFamily="34" charset="0"/>
              </a:rPr>
              <a:t>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965876</xdr:colOff>
      <xdr:row>30</xdr:row>
      <xdr:rowOff>106322</xdr:rowOff>
    </xdr:from>
    <xdr:to>
      <xdr:col>6</xdr:col>
      <xdr:colOff>802590</xdr:colOff>
      <xdr:row>43</xdr:row>
      <xdr:rowOff>32289</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355198" y="18284542"/>
          <a:ext cx="3049384" cy="2444442"/>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16144</xdr:colOff>
      <xdr:row>0</xdr:row>
      <xdr:rowOff>0</xdr:rowOff>
    </xdr:from>
    <xdr:to>
      <xdr:col>16</xdr:col>
      <xdr:colOff>435890</xdr:colOff>
      <xdr:row>3</xdr:row>
      <xdr:rowOff>13801</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44" y="0"/>
          <a:ext cx="15756610" cy="998589"/>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26</xdr:row>
      <xdr:rowOff>1354275</xdr:rowOff>
    </xdr:from>
    <xdr:to>
      <xdr:col>16</xdr:col>
      <xdr:colOff>299025</xdr:colOff>
      <xdr:row>40</xdr:row>
      <xdr:rowOff>121223</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0" y="18759048"/>
          <a:ext cx="15677570" cy="2871357"/>
          <a:chOff x="2552274" y="19221089"/>
          <a:chExt cx="5505241" cy="1979467"/>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713107" y="19221089"/>
            <a:ext cx="1244157"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5830189" y="19424902"/>
            <a:ext cx="1190259"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7033443" y="19356984"/>
            <a:ext cx="1024072"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52274" y="19646477"/>
            <a:ext cx="1222083"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a:t>
            </a:r>
          </a:p>
          <a:p>
            <a:pPr algn="ctr"/>
            <a:r>
              <a:rPr lang="es-MX" sz="1200" b="1">
                <a:latin typeface="Arial" panose="020B0604020202020204" pitchFamily="34" charset="0"/>
                <a:cs typeface="Arial" panose="020B0604020202020204" pitchFamily="34" charset="0"/>
              </a:rPr>
              <a:t>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583541</xdr:colOff>
      <xdr:row>26</xdr:row>
      <xdr:rowOff>1346199</xdr:rowOff>
    </xdr:from>
    <xdr:to>
      <xdr:col>6</xdr:col>
      <xdr:colOff>733586</xdr:colOff>
      <xdr:row>39</xdr:row>
      <xdr:rowOff>-1</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2990768" y="18750972"/>
          <a:ext cx="3492454" cy="2550391"/>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0</xdr:colOff>
      <xdr:row>0</xdr:row>
      <xdr:rowOff>0</xdr:rowOff>
    </xdr:from>
    <xdr:to>
      <xdr:col>16</xdr:col>
      <xdr:colOff>588819</xdr:colOff>
      <xdr:row>3</xdr:row>
      <xdr:rowOff>167316</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967364" cy="998589"/>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38100</xdr:colOff>
      <xdr:row>29</xdr:row>
      <xdr:rowOff>93007</xdr:rowOff>
    </xdr:from>
    <xdr:to>
      <xdr:col>16</xdr:col>
      <xdr:colOff>565895</xdr:colOff>
      <xdr:row>42</xdr:row>
      <xdr:rowOff>133346</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38100" y="21028957"/>
          <a:ext cx="16072595" cy="2764489"/>
          <a:chOff x="2552283" y="19538033"/>
          <a:chExt cx="5887905" cy="1926542"/>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927684" y="19538033"/>
            <a:ext cx="1218111"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6083788" y="19743171"/>
            <a:ext cx="1275129"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7185793" y="19684957"/>
            <a:ext cx="1254395"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52283" y="19904229"/>
            <a:ext cx="1222083"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a:t>
            </a:r>
          </a:p>
          <a:p>
            <a:pPr algn="ctr"/>
            <a:r>
              <a:rPr lang="es-MX" sz="1200" b="1">
                <a:latin typeface="Arial" panose="020B0604020202020204" pitchFamily="34" charset="0"/>
                <a:cs typeface="Arial" panose="020B0604020202020204" pitchFamily="34" charset="0"/>
              </a:rPr>
              <a:t>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865655</xdr:colOff>
      <xdr:row>29</xdr:row>
      <xdr:rowOff>173130</xdr:rowOff>
    </xdr:from>
    <xdr:to>
      <xdr:col>6</xdr:col>
      <xdr:colOff>515471</xdr:colOff>
      <xdr:row>41</xdr:row>
      <xdr:rowOff>133350</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285005" y="20670930"/>
          <a:ext cx="3040716" cy="2474820"/>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0</xdr:colOff>
      <xdr:row>0</xdr:row>
      <xdr:rowOff>19050</xdr:rowOff>
    </xdr:from>
    <xdr:to>
      <xdr:col>17</xdr:col>
      <xdr:colOff>0</xdr:colOff>
      <xdr:row>3</xdr:row>
      <xdr:rowOff>65139</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16192500" cy="998589"/>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35</xdr:row>
      <xdr:rowOff>6924</xdr:rowOff>
    </xdr:from>
    <xdr:to>
      <xdr:col>17</xdr:col>
      <xdr:colOff>749299</xdr:colOff>
      <xdr:row>47</xdr:row>
      <xdr:rowOff>61653</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0" y="19775477"/>
          <a:ext cx="16340220" cy="2461044"/>
          <a:chOff x="2552274" y="19599778"/>
          <a:chExt cx="5955785" cy="2043762"/>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3965179" y="19599778"/>
            <a:ext cx="3159411"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5270632" y="19833628"/>
            <a:ext cx="2703700"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6824680" y="19744542"/>
            <a:ext cx="1683379"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52274" y="20089461"/>
            <a:ext cx="1222083"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a:t>
            </a:r>
          </a:p>
          <a:p>
            <a:pPr algn="ctr"/>
            <a:r>
              <a:rPr lang="es-MX" sz="1200" b="1">
                <a:latin typeface="Arial" panose="020B0604020202020204" pitchFamily="34" charset="0"/>
                <a:cs typeface="Arial" panose="020B0604020202020204" pitchFamily="34" charset="0"/>
              </a:rPr>
              <a:t>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734786</xdr:colOff>
      <xdr:row>35</xdr:row>
      <xdr:rowOff>183816</xdr:rowOff>
    </xdr:from>
    <xdr:to>
      <xdr:col>7</xdr:col>
      <xdr:colOff>59331</xdr:colOff>
      <xdr:row>44</xdr:row>
      <xdr:rowOff>132968</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141102" y="19668290"/>
          <a:ext cx="3418624" cy="175388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0</xdr:colOff>
      <xdr:row>0</xdr:row>
      <xdr:rowOff>0</xdr:rowOff>
    </xdr:from>
    <xdr:to>
      <xdr:col>16</xdr:col>
      <xdr:colOff>467895</xdr:colOff>
      <xdr:row>3</xdr:row>
      <xdr:rowOff>112931</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524079" cy="998589"/>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31</xdr:row>
      <xdr:rowOff>106785</xdr:rowOff>
    </xdr:from>
    <xdr:to>
      <xdr:col>17</xdr:col>
      <xdr:colOff>693961</xdr:colOff>
      <xdr:row>41</xdr:row>
      <xdr:rowOff>35677</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0" y="17784539"/>
          <a:ext cx="16143834" cy="1866180"/>
          <a:chOff x="2552274" y="18812013"/>
          <a:chExt cx="6206871" cy="2002882"/>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007724" y="18812013"/>
            <a:ext cx="3159411"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5406219" y="19097770"/>
            <a:ext cx="2703700"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7075766" y="19035277"/>
            <a:ext cx="1683379"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52274" y="19239237"/>
            <a:ext cx="1222083"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a:t>
            </a:r>
          </a:p>
          <a:p>
            <a:pPr algn="ctr"/>
            <a:r>
              <a:rPr lang="es-MX" sz="1200" b="1">
                <a:latin typeface="Arial" panose="020B0604020202020204" pitchFamily="34" charset="0"/>
                <a:cs typeface="Arial" panose="020B0604020202020204" pitchFamily="34" charset="0"/>
              </a:rPr>
              <a:t>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409137</xdr:colOff>
      <xdr:row>31</xdr:row>
      <xdr:rowOff>112595</xdr:rowOff>
    </xdr:from>
    <xdr:to>
      <xdr:col>6</xdr:col>
      <xdr:colOff>563717</xdr:colOff>
      <xdr:row>41</xdr:row>
      <xdr:rowOff>25602</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2798459" y="17790349"/>
          <a:ext cx="3464114" cy="1850295"/>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0</xdr:colOff>
      <xdr:row>0</xdr:row>
      <xdr:rowOff>0</xdr:rowOff>
    </xdr:from>
    <xdr:to>
      <xdr:col>16</xdr:col>
      <xdr:colOff>419746</xdr:colOff>
      <xdr:row>3</xdr:row>
      <xdr:rowOff>29945</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417585" cy="998589"/>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161744</xdr:colOff>
      <xdr:row>32</xdr:row>
      <xdr:rowOff>89858</xdr:rowOff>
    </xdr:from>
    <xdr:to>
      <xdr:col>17</xdr:col>
      <xdr:colOff>17971</xdr:colOff>
      <xdr:row>47</xdr:row>
      <xdr:rowOff>71886</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161744" y="18025613"/>
          <a:ext cx="15545519" cy="2947358"/>
          <a:chOff x="2615789" y="19466122"/>
          <a:chExt cx="5640157" cy="2058039"/>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921394" y="19466122"/>
            <a:ext cx="1117869" cy="1883977"/>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6007505" y="19715000"/>
            <a:ext cx="1194087" cy="1756144"/>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7061859" y="19638187"/>
            <a:ext cx="1194087" cy="1885974"/>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615789" y="19849414"/>
            <a:ext cx="1117869" cy="1478614"/>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a:t>
            </a:r>
          </a:p>
          <a:p>
            <a:pPr algn="ctr"/>
            <a:r>
              <a:rPr lang="es-MX" sz="1200" b="1">
                <a:latin typeface="Arial" panose="020B0604020202020204" pitchFamily="34" charset="0"/>
                <a:cs typeface="Arial" panose="020B0604020202020204" pitchFamily="34" charset="0"/>
              </a:rPr>
              <a:t>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626955</xdr:colOff>
      <xdr:row>33</xdr:row>
      <xdr:rowOff>107831</xdr:rowOff>
    </xdr:from>
    <xdr:to>
      <xdr:col>6</xdr:col>
      <xdr:colOff>467263</xdr:colOff>
      <xdr:row>45</xdr:row>
      <xdr:rowOff>71885</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017191" y="18241274"/>
          <a:ext cx="3362761" cy="233631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0</xdr:colOff>
      <xdr:row>0</xdr:row>
      <xdr:rowOff>0</xdr:rowOff>
    </xdr:from>
    <xdr:to>
      <xdr:col>16</xdr:col>
      <xdr:colOff>323491</xdr:colOff>
      <xdr:row>3</xdr:row>
      <xdr:rowOff>82032</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653349" cy="998589"/>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27</xdr:row>
      <xdr:rowOff>101019</xdr:rowOff>
    </xdr:from>
    <xdr:to>
      <xdr:col>16</xdr:col>
      <xdr:colOff>389659</xdr:colOff>
      <xdr:row>39</xdr:row>
      <xdr:rowOff>187614</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0" y="17852155"/>
          <a:ext cx="15485341" cy="2511141"/>
          <a:chOff x="2552274" y="19266549"/>
          <a:chExt cx="5847451" cy="1904902"/>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887271" y="19266549"/>
            <a:ext cx="1181446"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6101272" y="19459023"/>
            <a:ext cx="1294736"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7358542" y="19391832"/>
            <a:ext cx="1041183" cy="177961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52274" y="19615167"/>
            <a:ext cx="1222083"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a:t>
            </a:r>
          </a:p>
          <a:p>
            <a:pPr algn="ctr"/>
            <a:r>
              <a:rPr lang="es-MX" sz="1200" b="1">
                <a:latin typeface="Arial" panose="020B0604020202020204" pitchFamily="34" charset="0"/>
                <a:cs typeface="Arial" panose="020B0604020202020204" pitchFamily="34" charset="0"/>
              </a:rPr>
              <a:t>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606136</xdr:colOff>
      <xdr:row>27</xdr:row>
      <xdr:rowOff>57728</xdr:rowOff>
    </xdr:from>
    <xdr:to>
      <xdr:col>5</xdr:col>
      <xdr:colOff>692727</xdr:colOff>
      <xdr:row>39</xdr:row>
      <xdr:rowOff>57727</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073977" y="17808864"/>
          <a:ext cx="2467841" cy="2424545"/>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0</xdr:colOff>
      <xdr:row>0</xdr:row>
      <xdr:rowOff>0</xdr:rowOff>
    </xdr:from>
    <xdr:to>
      <xdr:col>16</xdr:col>
      <xdr:colOff>557667</xdr:colOff>
      <xdr:row>3</xdr:row>
      <xdr:rowOff>147112</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653349" cy="998589"/>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26</xdr:row>
      <xdr:rowOff>981370</xdr:rowOff>
    </xdr:from>
    <xdr:to>
      <xdr:col>17</xdr:col>
      <xdr:colOff>12990</xdr:colOff>
      <xdr:row>40</xdr:row>
      <xdr:rowOff>36871</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0" y="19223188"/>
          <a:ext cx="15483899" cy="3009819"/>
          <a:chOff x="2557380" y="19497217"/>
          <a:chExt cx="5666914" cy="1887556"/>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865406" y="19497217"/>
            <a:ext cx="1250179" cy="178796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5973692" y="19671119"/>
            <a:ext cx="1241437" cy="1637517"/>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7082972" y="19582034"/>
            <a:ext cx="1141322" cy="177961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57380" y="20040830"/>
            <a:ext cx="1222083" cy="1343943"/>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a:t>
            </a:r>
          </a:p>
          <a:p>
            <a:pPr algn="ctr"/>
            <a:r>
              <a:rPr lang="es-MX" sz="1200" b="1">
                <a:latin typeface="Arial" panose="020B0604020202020204" pitchFamily="34" charset="0"/>
                <a:cs typeface="Arial" panose="020B0604020202020204" pitchFamily="34" charset="0"/>
              </a:rPr>
              <a:t>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705923</xdr:colOff>
      <xdr:row>26</xdr:row>
      <xdr:rowOff>1230744</xdr:rowOff>
    </xdr:from>
    <xdr:to>
      <xdr:col>7</xdr:col>
      <xdr:colOff>30468</xdr:colOff>
      <xdr:row>37</xdr:row>
      <xdr:rowOff>173181</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188196" y="19472562"/>
          <a:ext cx="2889204" cy="2290619"/>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0</xdr:colOff>
      <xdr:row>0</xdr:row>
      <xdr:rowOff>0</xdr:rowOff>
    </xdr:from>
    <xdr:to>
      <xdr:col>17</xdr:col>
      <xdr:colOff>0</xdr:colOff>
      <xdr:row>3</xdr:row>
      <xdr:rowOff>175975</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470909" cy="998589"/>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16712</xdr:colOff>
      <xdr:row>27</xdr:row>
      <xdr:rowOff>140739</xdr:rowOff>
    </xdr:from>
    <xdr:to>
      <xdr:col>16</xdr:col>
      <xdr:colOff>545178</xdr:colOff>
      <xdr:row>40</xdr:row>
      <xdr:rowOff>120852</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16712" y="18355213"/>
          <a:ext cx="15801887" cy="2586955"/>
          <a:chOff x="2558243" y="18606439"/>
          <a:chExt cx="5643891" cy="2314912"/>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848707" y="18606439"/>
            <a:ext cx="1155091" cy="2314912"/>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5942183" y="18950668"/>
            <a:ext cx="1225096" cy="1874070"/>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7068046" y="19005141"/>
            <a:ext cx="1134088" cy="1768485"/>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58243" y="19109949"/>
            <a:ext cx="1222083" cy="1703252"/>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________________________________</a:t>
            </a:r>
          </a:p>
          <a:p>
            <a:pPr algn="ctr"/>
            <a:r>
              <a:rPr lang="es-MX" sz="1200" b="1">
                <a:latin typeface="Arial" panose="020B0604020202020204" pitchFamily="34" charset="0"/>
                <a:cs typeface="Arial" panose="020B0604020202020204" pitchFamily="34" charset="0"/>
              </a:rPr>
              <a:t>Director de la instancia Tecnica</a:t>
            </a:r>
          </a:p>
          <a:p>
            <a:pPr algn="ctr"/>
            <a:r>
              <a:rPr lang="es-MX" sz="1200" b="1">
                <a:latin typeface="Arial" panose="020B0604020202020204" pitchFamily="34" charset="0"/>
                <a:cs typeface="Arial" panose="020B0604020202020204" pitchFamily="34" charset="0"/>
              </a:rPr>
              <a:t>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781623</xdr:colOff>
      <xdr:row>27</xdr:row>
      <xdr:rowOff>175387</xdr:rowOff>
    </xdr:from>
    <xdr:to>
      <xdr:col>6</xdr:col>
      <xdr:colOff>701680</xdr:colOff>
      <xdr:row>39</xdr:row>
      <xdr:rowOff>83553</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187939" y="18389861"/>
          <a:ext cx="3161899" cy="2314481"/>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0</xdr:colOff>
      <xdr:row>0</xdr:row>
      <xdr:rowOff>0</xdr:rowOff>
    </xdr:from>
    <xdr:to>
      <xdr:col>16</xdr:col>
      <xdr:colOff>601579</xdr:colOff>
      <xdr:row>3</xdr:row>
      <xdr:rowOff>112931</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875000" cy="998589"/>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31</xdr:row>
      <xdr:rowOff>155864</xdr:rowOff>
    </xdr:from>
    <xdr:to>
      <xdr:col>17</xdr:col>
      <xdr:colOff>83993</xdr:colOff>
      <xdr:row>41</xdr:row>
      <xdr:rowOff>121226</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0" y="18859500"/>
          <a:ext cx="15497175" cy="2043544"/>
          <a:chOff x="2552274" y="19451141"/>
          <a:chExt cx="5716981" cy="2192400"/>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904798" y="19451141"/>
            <a:ext cx="1155375" cy="1787967"/>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6036710" y="19592092"/>
            <a:ext cx="1198166"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7113880" y="19558745"/>
            <a:ext cx="1155375"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52274" y="19802895"/>
            <a:ext cx="1222083" cy="184064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a:t>
            </a:r>
          </a:p>
          <a:p>
            <a:pPr algn="ctr"/>
            <a:r>
              <a:rPr lang="es-MX" sz="1200" b="1">
                <a:latin typeface="Arial" panose="020B0604020202020204" pitchFamily="34" charset="0"/>
                <a:cs typeface="Arial" panose="020B0604020202020204" pitchFamily="34" charset="0"/>
              </a:rPr>
              <a:t>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717467</xdr:colOff>
      <xdr:row>31</xdr:row>
      <xdr:rowOff>69274</xdr:rowOff>
    </xdr:from>
    <xdr:to>
      <xdr:col>7</xdr:col>
      <xdr:colOff>42012</xdr:colOff>
      <xdr:row>40</xdr:row>
      <xdr:rowOff>173181</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124694" y="18772910"/>
          <a:ext cx="3082591" cy="1974271"/>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Tesoreria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0</xdr:colOff>
      <xdr:row>0</xdr:row>
      <xdr:rowOff>0</xdr:rowOff>
    </xdr:from>
    <xdr:to>
      <xdr:col>16</xdr:col>
      <xdr:colOff>415636</xdr:colOff>
      <xdr:row>3</xdr:row>
      <xdr:rowOff>98044</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326591" cy="998589"/>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149413</xdr:colOff>
      <xdr:row>30</xdr:row>
      <xdr:rowOff>18681</xdr:rowOff>
    </xdr:from>
    <xdr:to>
      <xdr:col>18</xdr:col>
      <xdr:colOff>76948</xdr:colOff>
      <xdr:row>45</xdr:row>
      <xdr:rowOff>130736</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149413" y="18284269"/>
          <a:ext cx="16736359" cy="3193673"/>
          <a:chOff x="2605444" y="19153223"/>
          <a:chExt cx="5955785" cy="2268080"/>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676321" y="19153223"/>
            <a:ext cx="1451604" cy="2070855"/>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5277278" y="19227298"/>
            <a:ext cx="2703700" cy="217527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6877850" y="19214033"/>
            <a:ext cx="1683379" cy="2207270"/>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605444" y="19578980"/>
            <a:ext cx="1222083" cy="168515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a:t>
            </a:r>
          </a:p>
          <a:p>
            <a:pPr algn="ctr"/>
            <a:r>
              <a:rPr lang="es-MX" sz="1200" b="1">
                <a:latin typeface="Arial" panose="020B0604020202020204" pitchFamily="34" charset="0"/>
                <a:cs typeface="Arial" panose="020B0604020202020204" pitchFamily="34" charset="0"/>
              </a:rPr>
              <a:t>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884197</xdr:colOff>
      <xdr:row>31</xdr:row>
      <xdr:rowOff>18677</xdr:rowOff>
    </xdr:from>
    <xdr:to>
      <xdr:col>7</xdr:col>
      <xdr:colOff>208742</xdr:colOff>
      <xdr:row>43</xdr:row>
      <xdr:rowOff>74706</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274785" y="18489706"/>
          <a:ext cx="3190575" cy="2521324"/>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Tesoreria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0</xdr:colOff>
      <xdr:row>0</xdr:row>
      <xdr:rowOff>0</xdr:rowOff>
    </xdr:from>
    <xdr:to>
      <xdr:col>17</xdr:col>
      <xdr:colOff>37353</xdr:colOff>
      <xdr:row>3</xdr:row>
      <xdr:rowOff>64765</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024412" cy="998589"/>
        </a:xfrm>
        <a:prstGeom prst="rect">
          <a:avLst/>
        </a:prstGeom>
        <a:noFill/>
        <a:ln>
          <a:noFill/>
        </a:ln>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xdr:colOff>
      <xdr:row>28</xdr:row>
      <xdr:rowOff>48024</xdr:rowOff>
    </xdr:from>
    <xdr:to>
      <xdr:col>17</xdr:col>
      <xdr:colOff>30726</xdr:colOff>
      <xdr:row>41</xdr:row>
      <xdr:rowOff>30711</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1" y="17976532"/>
          <a:ext cx="15624072" cy="2579018"/>
          <a:chOff x="2552274" y="19374627"/>
          <a:chExt cx="5898085" cy="1959446"/>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666583" y="19374627"/>
            <a:ext cx="1531732"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5946511" y="19591430"/>
            <a:ext cx="1260655"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7211821" y="19502344"/>
            <a:ext cx="1238538"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52274" y="19779994"/>
            <a:ext cx="1222083"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a:t>
            </a:r>
          </a:p>
          <a:p>
            <a:pPr algn="ctr"/>
            <a:r>
              <a:rPr lang="es-MX" sz="1200" b="1">
                <a:latin typeface="Arial" panose="020B0604020202020204" pitchFamily="34" charset="0"/>
                <a:cs typeface="Arial" panose="020B0604020202020204" pitchFamily="34" charset="0"/>
              </a:rPr>
              <a:t>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704060</xdr:colOff>
      <xdr:row>28</xdr:row>
      <xdr:rowOff>140221</xdr:rowOff>
    </xdr:from>
    <xdr:to>
      <xdr:col>7</xdr:col>
      <xdr:colOff>28605</xdr:colOff>
      <xdr:row>39</xdr:row>
      <xdr:rowOff>138266</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100673" y="18068729"/>
          <a:ext cx="2950190" cy="2194940"/>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0</xdr:colOff>
      <xdr:row>0</xdr:row>
      <xdr:rowOff>0</xdr:rowOff>
    </xdr:from>
    <xdr:to>
      <xdr:col>16</xdr:col>
      <xdr:colOff>291895</xdr:colOff>
      <xdr:row>3</xdr:row>
      <xdr:rowOff>92178</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55363" cy="998589"/>
        </a:xfrm>
        <a:prstGeom prst="rect">
          <a:avLst/>
        </a:prstGeom>
        <a:noFill/>
        <a:ln>
          <a:noFill/>
        </a:ln>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40659</xdr:colOff>
      <xdr:row>33</xdr:row>
      <xdr:rowOff>32035</xdr:rowOff>
    </xdr:from>
    <xdr:to>
      <xdr:col>18</xdr:col>
      <xdr:colOff>46085</xdr:colOff>
      <xdr:row>42</xdr:row>
      <xdr:rowOff>124146</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40659" y="18667237"/>
          <a:ext cx="16382281" cy="1889570"/>
          <a:chOff x="2523017" y="19330576"/>
          <a:chExt cx="5985042" cy="1984204"/>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3926169" y="19330576"/>
            <a:ext cx="3159411"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5260880" y="19639204"/>
            <a:ext cx="2703700"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6824680" y="19535163"/>
            <a:ext cx="1683379" cy="1779617"/>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23017" y="19700615"/>
            <a:ext cx="1222083"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a:t>
            </a:r>
          </a:p>
          <a:p>
            <a:pPr algn="ctr"/>
            <a:r>
              <a:rPr lang="es-MX" sz="1200" b="1">
                <a:latin typeface="Arial" panose="020B0604020202020204" pitchFamily="34" charset="0"/>
                <a:cs typeface="Arial" panose="020B0604020202020204" pitchFamily="34" charset="0"/>
              </a:rPr>
              <a:t>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817325</xdr:colOff>
      <xdr:row>32</xdr:row>
      <xdr:rowOff>185409</xdr:rowOff>
    </xdr:from>
    <xdr:to>
      <xdr:col>7</xdr:col>
      <xdr:colOff>141870</xdr:colOff>
      <xdr:row>41</xdr:row>
      <xdr:rowOff>130942</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213938" y="18620893"/>
          <a:ext cx="3257448" cy="1742993"/>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0</xdr:colOff>
      <xdr:row>0</xdr:row>
      <xdr:rowOff>0</xdr:rowOff>
    </xdr:from>
    <xdr:to>
      <xdr:col>16</xdr:col>
      <xdr:colOff>553064</xdr:colOff>
      <xdr:row>4</xdr:row>
      <xdr:rowOff>0</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485806" cy="998589"/>
        </a:xfrm>
        <a:prstGeom prst="rect">
          <a:avLst/>
        </a:prstGeom>
        <a:noFill/>
        <a:ln>
          <a:noFill/>
        </a:ln>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31</xdr:row>
      <xdr:rowOff>3658</xdr:rowOff>
    </xdr:from>
    <xdr:to>
      <xdr:col>16</xdr:col>
      <xdr:colOff>167104</xdr:colOff>
      <xdr:row>43</xdr:row>
      <xdr:rowOff>150410</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0" y="18101158"/>
          <a:ext cx="15507367" cy="2553068"/>
          <a:chOff x="2552274" y="19397154"/>
          <a:chExt cx="5080352" cy="1918955"/>
        </a:xfrm>
      </xdr:grpSpPr>
      <xdr:sp macro="" textlink="">
        <xdr:nvSpPr>
          <xdr:cNvPr id="5" name="Rectángulo 4">
            <a:extLst>
              <a:ext uri="{FF2B5EF4-FFF2-40B4-BE49-F238E27FC236}">
                <a16:creationId xmlns="" xmlns:a16="http://schemas.microsoft.com/office/drawing/2014/main" id="{00000000-0008-0000-0500-000006000000}"/>
              </a:ext>
            </a:extLst>
          </xdr:cNvPr>
          <xdr:cNvSpPr/>
        </xdr:nvSpPr>
        <xdr:spPr>
          <a:xfrm>
            <a:off x="4484927" y="19397154"/>
            <a:ext cx="1309246" cy="178796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6" name="Rectángulo 5">
            <a:extLst>
              <a:ext uri="{FF2B5EF4-FFF2-40B4-BE49-F238E27FC236}">
                <a16:creationId xmlns="" xmlns:a16="http://schemas.microsoft.com/office/drawing/2014/main" id="{00000000-0008-0000-0500-000007000000}"/>
              </a:ext>
            </a:extLst>
          </xdr:cNvPr>
          <xdr:cNvSpPr/>
        </xdr:nvSpPr>
        <xdr:spPr>
          <a:xfrm>
            <a:off x="5562827" y="19625575"/>
            <a:ext cx="1269590"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7" name="Rectángulo 6">
            <a:extLst>
              <a:ext uri="{FF2B5EF4-FFF2-40B4-BE49-F238E27FC236}">
                <a16:creationId xmlns="" xmlns:a16="http://schemas.microsoft.com/office/drawing/2014/main" id="{00000000-0008-0000-0500-000008000000}"/>
              </a:ext>
            </a:extLst>
          </xdr:cNvPr>
          <xdr:cNvSpPr/>
        </xdr:nvSpPr>
        <xdr:spPr>
          <a:xfrm>
            <a:off x="6707310" y="19536491"/>
            <a:ext cx="925316"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8" name="Rectángulo 2">
            <a:extLst>
              <a:ext uri="{FF2B5EF4-FFF2-40B4-BE49-F238E27FC236}">
                <a16:creationId xmlns="" xmlns:a16="http://schemas.microsoft.com/office/drawing/2014/main" id="{00000000-0008-0000-0500-00000A000000}"/>
              </a:ext>
            </a:extLst>
          </xdr:cNvPr>
          <xdr:cNvSpPr/>
        </xdr:nvSpPr>
        <xdr:spPr>
          <a:xfrm>
            <a:off x="2552274" y="19702110"/>
            <a:ext cx="1222083"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a:t>
            </a:r>
          </a:p>
          <a:p>
            <a:pPr algn="ctr"/>
            <a:r>
              <a:rPr lang="es-MX" sz="1200" b="1">
                <a:latin typeface="Arial" panose="020B0604020202020204" pitchFamily="34" charset="0"/>
                <a:cs typeface="Arial" panose="020B0604020202020204" pitchFamily="34" charset="0"/>
              </a:rPr>
              <a:t>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763345</xdr:colOff>
      <xdr:row>30</xdr:row>
      <xdr:rowOff>22178</xdr:rowOff>
    </xdr:from>
    <xdr:to>
      <xdr:col>7</xdr:col>
      <xdr:colOff>83635</xdr:colOff>
      <xdr:row>43</xdr:row>
      <xdr:rowOff>133684</xdr:rowOff>
    </xdr:to>
    <xdr:sp macro="" textlink="">
      <xdr:nvSpPr>
        <xdr:cNvPr id="9" name="Rectángulo 8">
          <a:extLst>
            <a:ext uri="{FF2B5EF4-FFF2-40B4-BE49-F238E27FC236}">
              <a16:creationId xmlns="" xmlns:a16="http://schemas.microsoft.com/office/drawing/2014/main" id="{00000000-0008-0000-0500-00000B000000}"/>
            </a:ext>
          </a:extLst>
        </xdr:cNvPr>
        <xdr:cNvSpPr/>
      </xdr:nvSpPr>
      <xdr:spPr>
        <a:xfrm>
          <a:off x="3169661" y="17919152"/>
          <a:ext cx="3380948" cy="2718348"/>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0</xdr:colOff>
      <xdr:row>0</xdr:row>
      <xdr:rowOff>0</xdr:rowOff>
    </xdr:from>
    <xdr:to>
      <xdr:col>16</xdr:col>
      <xdr:colOff>367632</xdr:colOff>
      <xdr:row>3</xdr:row>
      <xdr:rowOff>29378</xdr:rowOff>
    </xdr:to>
    <xdr:pic>
      <xdr:nvPicPr>
        <xdr:cNvPr id="11" name="Imagen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707895" cy="998589"/>
        </a:xfrm>
        <a:prstGeom prst="rect">
          <a:avLst/>
        </a:prstGeom>
        <a:noFill/>
        <a:ln>
          <a:noFill/>
        </a:ln>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37354</xdr:colOff>
      <xdr:row>26</xdr:row>
      <xdr:rowOff>1232653</xdr:rowOff>
    </xdr:from>
    <xdr:to>
      <xdr:col>16</xdr:col>
      <xdr:colOff>74702</xdr:colOff>
      <xdr:row>38</xdr:row>
      <xdr:rowOff>130738</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37354" y="18284271"/>
          <a:ext cx="14997201" cy="2502643"/>
          <a:chOff x="2566105" y="18886746"/>
          <a:chExt cx="5552989" cy="1919981"/>
        </a:xfrm>
      </xdr:grpSpPr>
      <xdr:sp macro="" textlink="">
        <xdr:nvSpPr>
          <xdr:cNvPr id="6" name="Rectángulo 5">
            <a:extLst>
              <a:ext uri="{FF2B5EF4-FFF2-40B4-BE49-F238E27FC236}">
                <a16:creationId xmlns="" xmlns:a16="http://schemas.microsoft.com/office/drawing/2014/main" id="{00000000-0008-0000-0500-000006000000}"/>
              </a:ext>
            </a:extLst>
          </xdr:cNvPr>
          <xdr:cNvSpPr/>
        </xdr:nvSpPr>
        <xdr:spPr>
          <a:xfrm>
            <a:off x="4759524" y="18886746"/>
            <a:ext cx="1423286" cy="1633413"/>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Aprobó.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_____________________________</a:t>
            </a:r>
          </a:p>
          <a:p>
            <a:pPr algn="ctr"/>
            <a:r>
              <a:rPr lang="es-MX" sz="1200" b="1">
                <a:latin typeface="Arial" panose="020B0604020202020204" pitchFamily="34" charset="0"/>
                <a:cs typeface="Arial" panose="020B0604020202020204" pitchFamily="34" charset="0"/>
              </a:rPr>
              <a:t>Titular</a:t>
            </a:r>
            <a:r>
              <a:rPr lang="es-MX" sz="1200" b="1" baseline="0">
                <a:latin typeface="Arial" panose="020B0604020202020204" pitchFamily="34" charset="0"/>
                <a:cs typeface="Arial" panose="020B0604020202020204" pitchFamily="34" charset="0"/>
              </a:rPr>
              <a:t> de </a:t>
            </a:r>
            <a:r>
              <a:rPr lang="es-MX" sz="1200" b="1">
                <a:latin typeface="Arial" panose="020B0604020202020204" pitchFamily="34" charset="0"/>
                <a:cs typeface="Arial" panose="020B0604020202020204" pitchFamily="34" charset="0"/>
              </a:rPr>
              <a:t>Órgano de Control Interno.</a:t>
            </a:r>
          </a:p>
          <a:p>
            <a:pPr algn="ctr"/>
            <a:r>
              <a:rPr lang="es-MX" sz="1200" b="1">
                <a:latin typeface="Arial" panose="020B0604020202020204" pitchFamily="34" charset="0"/>
                <a:cs typeface="Arial" panose="020B0604020202020204" pitchFamily="34" charset="0"/>
              </a:rPr>
              <a:t>M.A. Candido Basilio Sales.</a:t>
            </a:r>
          </a:p>
        </xdr:txBody>
      </xdr:sp>
      <xdr:sp macro="" textlink="">
        <xdr:nvSpPr>
          <xdr:cNvPr id="7" name="Rectángulo 6">
            <a:extLst>
              <a:ext uri="{FF2B5EF4-FFF2-40B4-BE49-F238E27FC236}">
                <a16:creationId xmlns="" xmlns:a16="http://schemas.microsoft.com/office/drawing/2014/main" id="{00000000-0008-0000-0500-000007000000}"/>
              </a:ext>
            </a:extLst>
          </xdr:cNvPr>
          <xdr:cNvSpPr/>
        </xdr:nvSpPr>
        <xdr:spPr>
          <a:xfrm>
            <a:off x="5767891" y="18990115"/>
            <a:ext cx="1556403" cy="1637516"/>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Vo. Bo.</a:t>
            </a: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____________________________</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Síndico Procurador.</a:t>
            </a:r>
          </a:p>
          <a:p>
            <a:pPr algn="ctr"/>
            <a:r>
              <a:rPr lang="es-MX" sz="1200" b="1" baseline="0">
                <a:latin typeface="Arial" panose="020B0604020202020204" pitchFamily="34" charset="0"/>
                <a:cs typeface="Arial" panose="020B0604020202020204" pitchFamily="34" charset="0"/>
              </a:rPr>
              <a:t>C. P. José Luis Rendón Castañón</a:t>
            </a:r>
          </a:p>
        </xdr:txBody>
      </xdr:sp>
      <xdr:sp macro="" textlink="">
        <xdr:nvSpPr>
          <xdr:cNvPr id="8" name="Rectángulo 7">
            <a:extLst>
              <a:ext uri="{FF2B5EF4-FFF2-40B4-BE49-F238E27FC236}">
                <a16:creationId xmlns="" xmlns:a16="http://schemas.microsoft.com/office/drawing/2014/main" id="{00000000-0008-0000-0500-000008000000}"/>
              </a:ext>
            </a:extLst>
          </xdr:cNvPr>
          <xdr:cNvSpPr/>
        </xdr:nvSpPr>
        <xdr:spPr>
          <a:xfrm>
            <a:off x="7031262" y="18921550"/>
            <a:ext cx="1087832" cy="1779618"/>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Autorizó</a:t>
            </a:r>
            <a:r>
              <a:rPr lang="es-MX" sz="1200">
                <a:latin typeface="Arial" panose="020B0604020202020204" pitchFamily="34" charset="0"/>
                <a:cs typeface="Arial" panose="020B0604020202020204" pitchFamily="34" charset="0"/>
              </a:rPr>
              <a:t>:</a:t>
            </a: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endParaRPr lang="es-MX" sz="1200">
              <a:latin typeface="Arial" panose="020B0604020202020204" pitchFamily="34" charset="0"/>
              <a:cs typeface="Arial" panose="020B0604020202020204" pitchFamily="34" charset="0"/>
            </a:endParaRPr>
          </a:p>
          <a:p>
            <a:pPr algn="ctr"/>
            <a:r>
              <a:rPr lang="es-MX" sz="1200">
                <a:latin typeface="Arial" panose="020B0604020202020204" pitchFamily="34" charset="0"/>
                <a:cs typeface="Arial" panose="020B0604020202020204" pitchFamily="34" charset="0"/>
              </a:rPr>
              <a:t>___________________________</a:t>
            </a: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Presidenta Municipal.</a:t>
            </a:r>
          </a:p>
          <a:p>
            <a:pPr algn="ctr"/>
            <a:r>
              <a:rPr lang="es-MX" sz="1200" b="1">
                <a:latin typeface="Arial" panose="020B0604020202020204" pitchFamily="34" charset="0"/>
                <a:cs typeface="Arial" panose="020B0604020202020204" pitchFamily="34" charset="0"/>
              </a:rPr>
              <a:t>Q.B.P. Sara Salinas</a:t>
            </a:r>
            <a:r>
              <a:rPr lang="es-MX" sz="1200" b="1" baseline="0">
                <a:latin typeface="Arial" panose="020B0604020202020204" pitchFamily="34" charset="0"/>
                <a:cs typeface="Arial" panose="020B0604020202020204" pitchFamily="34" charset="0"/>
              </a:rPr>
              <a:t> Bravo</a:t>
            </a:r>
            <a:endParaRPr lang="es-MX" sz="1200" b="1">
              <a:latin typeface="Arial" panose="020B0604020202020204" pitchFamily="34" charset="0"/>
              <a:cs typeface="Arial" panose="020B0604020202020204" pitchFamily="34" charset="0"/>
            </a:endParaRPr>
          </a:p>
        </xdr:txBody>
      </xdr:sp>
      <xdr:sp macro="" textlink="">
        <xdr:nvSpPr>
          <xdr:cNvPr id="10" name="Rectángulo 2">
            <a:extLst>
              <a:ext uri="{FF2B5EF4-FFF2-40B4-BE49-F238E27FC236}">
                <a16:creationId xmlns="" xmlns:a16="http://schemas.microsoft.com/office/drawing/2014/main" id="{00000000-0008-0000-0500-00000A000000}"/>
              </a:ext>
            </a:extLst>
          </xdr:cNvPr>
          <xdr:cNvSpPr/>
        </xdr:nvSpPr>
        <xdr:spPr>
          <a:xfrm>
            <a:off x="2566105" y="19252648"/>
            <a:ext cx="1222083" cy="1554079"/>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MX" sz="1200" b="1">
                <a:latin typeface="Arial" panose="020B0604020202020204" pitchFamily="34" charset="0"/>
                <a:cs typeface="Arial" panose="020B0604020202020204" pitchFamily="34" charset="0"/>
              </a:rPr>
              <a:t>Elaboró:</a:t>
            </a: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___________________________</a:t>
            </a:r>
          </a:p>
          <a:p>
            <a:pPr algn="ctr"/>
            <a:r>
              <a:rPr lang="es-MX" sz="1200" b="1">
                <a:latin typeface="Arial" panose="020B0604020202020204" pitchFamily="34" charset="0"/>
                <a:cs typeface="Arial" panose="020B0604020202020204" pitchFamily="34" charset="0"/>
              </a:rPr>
              <a:t>Director de la instancia Tecnica </a:t>
            </a:r>
          </a:p>
          <a:p>
            <a:pPr algn="ctr"/>
            <a:r>
              <a:rPr lang="es-MX" sz="1200" b="1">
                <a:latin typeface="Arial" panose="020B0604020202020204" pitchFamily="34" charset="0"/>
                <a:cs typeface="Arial" panose="020B0604020202020204" pitchFamily="34" charset="0"/>
              </a:rPr>
              <a:t> de Evaluación del Desempeño.                                 </a:t>
            </a:r>
          </a:p>
          <a:p>
            <a:pPr algn="ctr"/>
            <a:r>
              <a:rPr lang="es-MX" sz="1200" b="1">
                <a:latin typeface="Arial" panose="020B0604020202020204" pitchFamily="34" charset="0"/>
                <a:cs typeface="Arial" panose="020B0604020202020204" pitchFamily="34" charset="0"/>
              </a:rPr>
              <a:t>C.P. Alfonso González</a:t>
            </a:r>
            <a:r>
              <a:rPr lang="es-MX" sz="1200" b="1" baseline="0">
                <a:latin typeface="Arial" panose="020B0604020202020204" pitchFamily="34" charset="0"/>
                <a:cs typeface="Arial" panose="020B0604020202020204" pitchFamily="34" charset="0"/>
              </a:rPr>
              <a:t> Vázquez.</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grpSp>
    <xdr:clientData/>
  </xdr:twoCellAnchor>
  <xdr:twoCellAnchor>
    <xdr:from>
      <xdr:col>3</xdr:col>
      <xdr:colOff>658587</xdr:colOff>
      <xdr:row>28</xdr:row>
      <xdr:rowOff>0</xdr:rowOff>
    </xdr:from>
    <xdr:to>
      <xdr:col>6</xdr:col>
      <xdr:colOff>808632</xdr:colOff>
      <xdr:row>36</xdr:row>
      <xdr:rowOff>168088</xdr:rowOff>
    </xdr:to>
    <xdr:sp macro="" textlink="">
      <xdr:nvSpPr>
        <xdr:cNvPr id="11" name="Rectángulo 10">
          <a:extLst>
            <a:ext uri="{FF2B5EF4-FFF2-40B4-BE49-F238E27FC236}">
              <a16:creationId xmlns="" xmlns:a16="http://schemas.microsoft.com/office/drawing/2014/main" id="{00000000-0008-0000-0500-00000B000000}"/>
            </a:ext>
          </a:extLst>
        </xdr:cNvPr>
        <xdr:cNvSpPr/>
      </xdr:nvSpPr>
      <xdr:spPr>
        <a:xfrm>
          <a:off x="3049175" y="18601765"/>
          <a:ext cx="3306369" cy="1811617"/>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Reviso:</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Tesorera Municipal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Mtra. Gabriela Bernal Deloya.</a:t>
          </a:r>
        </a:p>
      </xdr:txBody>
    </xdr:sp>
    <xdr:clientData/>
  </xdr:twoCellAnchor>
  <xdr:twoCellAnchor editAs="oneCell">
    <xdr:from>
      <xdr:col>0</xdr:col>
      <xdr:colOff>0</xdr:colOff>
      <xdr:row>0</xdr:row>
      <xdr:rowOff>0</xdr:rowOff>
    </xdr:from>
    <xdr:to>
      <xdr:col>16</xdr:col>
      <xdr:colOff>336176</xdr:colOff>
      <xdr:row>3</xdr:row>
      <xdr:rowOff>46089</xdr:rowOff>
    </xdr:to>
    <xdr:pic>
      <xdr:nvPicPr>
        <xdr:cNvPr id="12" name="Imagen 1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96029" cy="99858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OAS%202024\HAEN-044-Deporte\FORMATOS%20POA%20%20DEPORTES%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POAS%202024\HAEN-043-Reglamentos\FORMATOS%20POA%20%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POAS%202024\HAEN-042-Proteccion%20Civil\POA%202024%20Direccion_Proteccion_Civil%20actualiz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POAS%202024\HAEN-041-%20Asuntos%20Juridicos\FORMATOS%20POA%20%202024%20JURIDICO%20INICI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POAS%202024\HAEN-040-Prevencion%20del%20Delito\POA%20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POAS%202024\HAEN-039-Transito\Formato%20problemas,%20objetivos%20mir%20y%20po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POAS%202024\HAEN-038-Seguridad%20Publica\POA%20DIR%20SEG%20PUB%202024.(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POAS%202024\HAEN-037-Diversidad%20Sexual\FORMATOS%20POA%2020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POAS%202024\HAEN-036-Instancia%20para%20la%20Igualdad%20entre%20Mujeres%20y%20Hombres\POA%20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POAS%202024\HAEN-035-DIF%20MPAL\POA2024-SMDI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POAS%202024\HAEN-034-Transparencia\POA%202024%20Unidad%20de%20Transparenci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POAS%202024\HAEN-032-Planeacion\POA%202024%20Planeacio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POAS%202024\HAEN-031-SALUD\POA%20%20202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POA%202024%20Actualizado\HAEN-030-Educacion\FORMATOS%20POA%20%202024%20COMPARTI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POAS%202024\HAEN-029-Desarrollo%20Rural\POA%202024%20%20Desarrollo%20Rur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POA%202024%20Actualizado\HAEN-028-Enlace%20a%20Comunidades\POA%20ENLACE%20A%20COMUNIDADE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POAS%202024\HAEN-027-Registro%20Civil\FORMATO%20POA%20%202024%20registro%20civi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POAS%202024\HAEN-026-Comunicacion%20Social(MAL)\FORMATOS%20POA%202024%20COM%20SOCIA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POAS%202024\HAEN-025-Desarrollo%20Social\POA%20%202024%20DESARROLLO%20SOCIAL.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POAS%202024\HAEN-024-Servicios%20Generales\POA%20SERVICIOS%20GENERALES%20202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POAS%202024\HAEN-024-Servicios%20Generales\POA%20SERVICIOS%20GENERALES%20202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POAS%202024\HAEN-023-Agua%20Potable\POA%20%202024%20Agua%20Potable.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POAS%202024\HAEN-022-Servicio%20Publico\FORMATOS%20EXCEL%20POA%20EJERCICIO%20202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POAS%202024\HAEN-021-Desarrollo%20Economico\POA%202024%20DESARROLLO%20ECONOMICO%20RODRIGO.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POAS%202024\HAEN-020-Ecologia%20y%20Medio%20A\POA%20ECOLOGIA%202024\POA%20ECOLOGIA%20Y%20MEDIO%20AMBIENTE%20202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14.-%20INDICADORES%20%20DE%20GESTI&#211;N%20PRIMER%20TRIMESTRE%202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POAS%202024\HAEN-018-Control%20Patrimonial\POA%202024%20CONTROL%20PATRIMONIAL.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POA%202024%20Actualizado\HAEN-017-Catastro\POA%20-%20catastro%20202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POAS%202024\HAEN-016-CONTABILIDAD\POA%20Contabilidad%202023.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auditoria%202022\POA%20Actualizad%202022\HAEN-016-CONTABILIDAD\POA%20Contabilidad%20202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POAS%202024\HAEN-015-CUENTA%20PUBLICA\POA%20Direccion%20de%20Cuenta%20Publica%202024.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POAS%202024\HAEN-014-Recursos%20Humanos\RECURSOS%20HUMANOS%20POA%20MIR%20ARBOL%20DE%20OB%20ARBOL%20DE%20PROBL%202024.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POA%202024%20Actualizado\HAEN-013%20%20Adm,%20y%20Finanzas\POA%202024%20Direccion_Gral_de_Admon_Finanzas.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POAS%202024\HAEN-011-Control%20Interno\2.-POA%20Organo%20de%20Control%20Interno%202024%20FINAL%20(3).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POAS%202024\HAEN-009-Reg.%20Cultura%20y%20Espectaculos\POA%20Reg%20Cultura%20Recreacion%20y%20espectaculos%20ENT..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POAS%202024\HAEN-008-Reg.%20Medio%20Ambiente\POA%20Regiduria%20del%20medio%20ambiente%20y%20recursos%20naturales,%20comercio%20y%20abasto%20popular%20ENT.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POAS%202024\HAEN-007-Reg.Salud%20y%20Juventud\POA%20Regiduria%20de%20salud%20y%20juventud.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POAS%202024\HAEN-006-Reg.%20D.%20Ninas.Ni&#241;os%20y%20Adolecentes\Regiduria%20de%20%20los%20derechos%20de%20las%20ni&#241;as,%20ni&#241;os%20y%20adolescentes%20(Autoguardado).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POAS%202024\HAEN-005-Reg.%20Aten.%20Migrantes\Regiduria%20de%20atencion%20y%20participacion%20social%20de%20migrantes%20y%20fomento%20al%20empleo.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POAS%202024\HAEN-004-REG.EDUC.Y%20GPOS%20V%202024\POA%20Regiduria%20de%20educacion%20y%20grupos%20vulnerables%202024.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POAS%202024\HAEN-003-Reg.%20Des.%20Rural%20y%20A.S.%202024\Regiduria%20de%20desarrollo%20rural%20y%20asistencia%20social.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POAS%202024\HAEN-002-Reg.%20Desarrollo%20Urbano%202024\Regiduria%20de%20desarrollo%20urbano,%20obras%20publicas%20y%20deporte.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USUARIO%2001/Desktop/Cuenta_P&#250;blica_Eduardo_Neri_2021/Asignaci&#243;n_Presupuestal/presidencia.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POAS%202024\HAEN-001-Presidencia\POA%20%202024,%20PRESIDENCIA..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OA%20Actualizad%202022\HAEN-001-PRESIDENCIA\Presidencia_2022.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auditoria%202022\POA%20Actualizad%202022\HAEN-001-PRESIDENCIA\Presidencia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
    </sheetNames>
    <sheetDataSet>
      <sheetData sheetId="0"/>
      <sheetData sheetId="1"/>
      <sheetData sheetId="2">
        <row r="7">
          <cell r="C7" t="str">
            <v>Programa 4. Promoción de la Educación.</v>
          </cell>
        </row>
        <row r="8">
          <cell r="C8" t="str">
            <v>EJE I :Dimensión social desarrollo integral e incluyente.</v>
          </cell>
        </row>
        <row r="9">
          <cell r="C9" t="str">
            <v>Coordinar con las diferentes áreas y jefaturas, acciones para incorporar las diferentes actividades, culturales, deportivas, recreativas, educativas, rescatando valores en la sociedad.</v>
          </cell>
        </row>
        <row r="10">
          <cell r="C10" t="str">
            <v>Crear iniciativas para mejorar las condiciones de salud de la sociedad del Municipio en materia de prevención, deporte y salubridad con atención prioritaria.</v>
          </cell>
        </row>
        <row r="11">
          <cell r="C11" t="str">
            <v>4.1 Semana Cívico-Cultural y Deportiva por el natalicio de Eduardo Neri.  4.2 Interculturalidad y competencia deportiva entre los Municipios de la región Centro.</v>
          </cell>
        </row>
        <row r="15">
          <cell r="B15" t="str">
            <v xml:space="preserve">Seleccionar y preparar a los jovenes para su participacion en el deporte como actividad alternativa preventiva </v>
          </cell>
          <cell r="C15" t="str">
            <v>Programa de actividad de recreacion y resultados deportivos</v>
          </cell>
          <cell r="G15" t="str">
            <v>Porcentaje de la reactivación fisica=(No. de deportistas activos /No. total de deportistas nuevos  )*100 PRF=(NDA/NTDN)*100</v>
          </cell>
          <cell r="H15" t="str">
            <v xml:space="preserve">Por los medios correspondientes (volantes, perifoneo y páginas 
oficiales de internet)
</v>
          </cell>
        </row>
        <row r="16">
          <cell r="B16" t="str">
            <v>Mejora la convivencia familar y ayuda a la activación fisica y mental.</v>
          </cell>
          <cell r="C16" t="str">
            <v>Activacion fisica para mejorar la salud</v>
          </cell>
          <cell r="G16" t="str">
            <v>Porcentaje de activación fisica =(No. de personas participante / No. Total de personas a activar planeadas)*100 PAF=(NPP/NTPAP)*100</v>
          </cell>
          <cell r="H16" t="str">
            <v xml:space="preserve">Control de asistencia </v>
          </cell>
        </row>
        <row r="17">
          <cell r="B17" t="str">
            <v>Infraestructura deportiva idónea y rehabilitada .</v>
          </cell>
          <cell r="C17" t="str">
            <v>Espacios de calidad para la realización de actividades deportivas</v>
          </cell>
          <cell r="G17" t="str">
            <v>Porcentaje de infraestructura deportivas idonea y rehabilitadas=(No. de espacios deportivos funcionales /No. Total de ciudadanos satisfechos en los espacios deportivos)*100 PIDIR=(NEDF/NTCSED)*100</v>
          </cell>
          <cell r="H17" t="str">
            <v>Informes mensuales y bitácoras fotográfica</v>
          </cell>
        </row>
        <row r="18">
          <cell r="B18" t="str">
            <v>Fomentar la competitividad y el trabajo de los coordinadores municipales.</v>
          </cell>
          <cell r="C18" t="str">
            <v>Poner en práctica sus conocimientos de lo que realiza cada coordinador deportivo.</v>
          </cell>
          <cell r="G18" t="str">
            <v>Porcentaje de competitividad y el trabajo de coordinadores municipales =( No. de actividades programadas a realizar /No. Total de actividades realizadas )*100 PCTCM=(NAPR/NTAR)*100</v>
          </cell>
          <cell r="H18" t="str">
            <v>Informes mensuales y bitácoras fotográfica</v>
          </cell>
        </row>
        <row r="19">
          <cell r="B19" t="str">
            <v>Garantizar el buen uso y mantenimiento  de los espacios deportivos que se encuentran al servicio de la población.</v>
          </cell>
          <cell r="C19" t="str">
            <v>Optimizar los distintos espacios deportivos.</v>
          </cell>
          <cell r="G19" t="str">
            <v>Porcentaje de espacios Publicos deportivos=(No. de Espacios deportivos equipados /No. De ciudadanos que lo utilizan)*100 PEPD=(NEDE/NCU)*100</v>
          </cell>
          <cell r="H19" t="str">
            <v>Informes mensuales y bitácoras fotográfica</v>
          </cell>
        </row>
        <row r="20">
          <cell r="B20" t="str">
            <v>Contar con las herramientas adecuadas para el buen desempeño deportivo.</v>
          </cell>
          <cell r="C20" t="str">
            <v>Realizar las acciones técnicas y administrativas correspondientes.</v>
          </cell>
          <cell r="G20" t="str">
            <v xml:space="preserve">Porcentaje de acciones tecnicas y administrativas=(No. De herramientas y material de trabajo existentes/No. Total de herramientas adquiridas)*100 PATA=(NHMTE/NTHA)*100 </v>
          </cell>
          <cell r="H20" t="str">
            <v>Informes mensuales y bitácoras fotográfica</v>
          </cell>
        </row>
        <row r="21">
          <cell r="B21" t="str">
            <v>Gestión para la realización de competencias deportivas.</v>
          </cell>
          <cell r="C21" t="str">
            <v>Ejecución  de proyectos que beneficien a los deportistas en la realización de sus actividades.</v>
          </cell>
          <cell r="G21" t="str">
            <v>Porcentaje de gestión deportiva para la realización y competiciones deportivas =(No. de eventos deportivos a realizar/No. de total de eventos deportivos planeados )*100 PGDRCP=(NEDR/NTEDP)*100</v>
          </cell>
          <cell r="H21" t="str">
            <v>Informes mensuales y bitácoras fotográficas</v>
          </cell>
        </row>
        <row r="22">
          <cell r="B22" t="str">
            <v>Capacitación del personal para contribuir a la mejora del rendimiento deportivo.</v>
          </cell>
          <cell r="C22" t="str">
            <v>Incrementar la capacidad y habilidades del personal.</v>
          </cell>
          <cell r="G22" t="str">
            <v>Porcentaje de personal eficiente y responsable=(No. de personal capacitado/No. de total de acciones realizadas)*100 PPER=(NPC/NTAR)*100</v>
          </cell>
          <cell r="H22" t="str">
            <v>Control de asistencia y capacitación laboral</v>
          </cell>
        </row>
      </sheetData>
      <sheetData sheetId="3"/>
      <sheetData sheetId="4">
        <row r="25">
          <cell r="AA25" t="str">
            <v>2.4 Recreación , cultura y otras manisfestaciones sociales.</v>
          </cell>
        </row>
        <row r="26">
          <cell r="AA26" t="str">
            <v>2.4.1  Deporte y Recreación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
    </sheetNames>
    <sheetDataSet>
      <sheetData sheetId="0"/>
      <sheetData sheetId="1"/>
      <sheetData sheetId="2">
        <row r="18">
          <cell r="B18" t="str">
            <v>realizar operativos sorpresa en los  establecimientos comerciales y evitar la  entrada de menores de edad</v>
          </cell>
          <cell r="C18" t="str">
            <v>Visitas de inspeccion.</v>
          </cell>
          <cell r="G18" t="str">
            <v>Visitas de inspeccion = (No. De visitas realizadas / No. De visitas programadas) * 100      VI = (NVR/NVP) * 100</v>
          </cell>
          <cell r="H18" t="str">
            <v xml:space="preserve">Bitácora fotográfica, Tarjetas informativas </v>
          </cell>
        </row>
        <row r="19">
          <cell r="G19" t="str">
            <v>supervision= ( No. de supérvisiones/ No. de establecimientos comerciales) * 100 EN= ( NNE/NEC) *100</v>
          </cell>
          <cell r="H19" t="str">
            <v>Bitacora fototgrafica y relacion de notificaciones entregadas</v>
          </cell>
        </row>
        <row r="20">
          <cell r="B20" t="str">
            <v>Realizar visitas de inspecciones a los establecimientos comerciales y de servicios.</v>
          </cell>
          <cell r="C20" t="str">
            <v>Visitas de inspeccion.</v>
          </cell>
          <cell r="G20" t="str">
            <v>Expedición de licencias = (No. De licencias expedidas /No. De licencias programadas * 100 PL=(NLE/NLP) * 100</v>
          </cell>
          <cell r="H20" t="str">
            <v>Bitácora fotográfica, Reportes e Informes</v>
          </cell>
        </row>
        <row r="22">
          <cell r="B22" t="str">
            <v>Otorgamiento de permisos, para realización de eventos y espectáculos.</v>
          </cell>
          <cell r="C22" t="str">
            <v>Otorgamiento de permisos.</v>
          </cell>
          <cell r="G22" t="str">
            <v>Otorgamiento de permisos = (No. Permisos otorgados / No. Permisos Programados) * 100   OP= (NPO/NPP) * 100</v>
          </cell>
          <cell r="H22" t="str">
            <v>Informes, Reportes, Evidencias Fotográficas.</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
    </sheetNames>
    <sheetDataSet>
      <sheetData sheetId="0"/>
      <sheetData sheetId="1"/>
      <sheetData sheetId="2">
        <row r="7">
          <cell r="C7" t="str">
            <v>Programa 9. Protección para Todos</v>
          </cell>
        </row>
        <row r="8">
          <cell r="C8" t="str">
            <v>ll.  Dimension segura .  Proteccion y seguridad ciudadana.</v>
          </cell>
        </row>
        <row r="9">
          <cell r="C9" t="str">
            <v>Proteger a la población del municipio de Eduardo Neri, su patrimonio y entorno, de las consecuencias de la eventualidad de los desastres, implementando el sistema de protección civil.</v>
          </cell>
        </row>
        <row r="10">
          <cell r="C10" t="str">
            <v xml:space="preserve"> Atender los siniestros naturales que se  presenten en el Municipio.</v>
          </cell>
        </row>
        <row r="11">
          <cell r="C11" t="str">
            <v xml:space="preserve">9.1 Supervisar que todos los sectores educativos cuenten con rutas de evacuación y puntos de  reunión bien definidos. 9.2 Realizar campañas de limpieza y saneamiento de barrancas. </v>
          </cell>
        </row>
        <row r="15">
          <cell r="B15" t="str">
            <v>Prevenir que Existan perdidas humanas, y Salvaguardar la Integridad Física y Bienes Materiales a toda la Población</v>
          </cell>
          <cell r="C15" t="str">
            <v>Porcentaje de disminución</v>
          </cell>
          <cell r="G15" t="str">
            <v>Tasa de mejora al equipamiento=(Requerimiento atendido/Requerimiento solicitado)*100. TME=(RA/RS)*100</v>
          </cell>
          <cell r="H15" t="str">
            <v>Oficios, informes, reportes fotográficos</v>
          </cell>
        </row>
        <row r="16">
          <cell r="B16" t="str">
            <v>Disminución de Riesgos para la Población de Eduardo Neri, Ante cualquier siniestro que se presente.</v>
          </cell>
          <cell r="C16" t="str">
            <v>Porcentaje de disminución de Riesgos</v>
          </cell>
          <cell r="G16" t="str">
            <v>Cumplimiento a Progrmas Preventivos=(Recursos Asignados/Recursos Solicitados)*100. CPP=(RA/RS)*100</v>
          </cell>
          <cell r="H16" t="str">
            <v>Oficios, informes, reportes fotográficos</v>
          </cell>
        </row>
        <row r="17">
          <cell r="B17" t="str">
            <v>Atender a todas las llamadas de emergencias que se presenten, con  prontitud</v>
          </cell>
        </row>
        <row r="18">
          <cell r="B18" t="str">
            <v>Personal capacitado y apto para la atencion de emergencias con profesionalismo</v>
          </cell>
          <cell r="C18" t="str">
            <v>mayor personal capacitado</v>
          </cell>
          <cell r="G18" t="str">
            <v>Llamadas Atendidas= (Eventos Solucionados / Eventos Reportados) *100                                   LLA=(ES/ER)*100</v>
          </cell>
          <cell r="H18" t="str">
            <v>Oficios, informes, reportes fotográficos</v>
          </cell>
        </row>
        <row r="19">
          <cell r="B19" t="str">
            <v>Suficiente Equipamiento para la atencion a mergencias</v>
          </cell>
          <cell r="C19" t="str">
            <v>Equipamiento suficiente</v>
          </cell>
          <cell r="G19" t="str">
            <v>Eventos de Participación Social= (Ciudadanos Participantes / Personas Mayores de 18 años) * 100. EPS=(CP/PM)*100</v>
          </cell>
          <cell r="H19" t="str">
            <v>Oficios, informes, reportes fotográficos</v>
          </cell>
        </row>
        <row r="20">
          <cell r="B20" t="str">
            <v xml:space="preserve">Parque vehicular en excelentes condiciones </v>
          </cell>
          <cell r="C20" t="str">
            <v>Vehiculos nesesarios y en buenas condiciones</v>
          </cell>
          <cell r="G20" t="str">
            <v>Cumplimiento al Programa de Capacitación = (Cursos Realizados/Cursos Programados)*100    CPC=(CR/CP)*100</v>
          </cell>
          <cell r="H20" t="str">
            <v>Oficios, informes, reportes fotográficos</v>
          </cell>
        </row>
        <row r="21">
          <cell r="B21" t="str">
            <v xml:space="preserve">Demasiado Personal para la atención de emergencias </v>
          </cell>
          <cell r="C21" t="str">
            <v>suficiente personal para la atencion de emergencias</v>
          </cell>
          <cell r="G21" t="str">
            <v>Cumplimieto de autorizaciones de zonas = participaciones realizadas *100 (PR/CA*100</v>
          </cell>
          <cell r="H21" t="str">
            <v>Oficios, informes, reportes fotográficos</v>
          </cell>
        </row>
        <row r="22">
          <cell r="B22" t="str">
            <v>Mucho interes de las Autoidades hacia la Población</v>
          </cell>
          <cell r="C22" t="str">
            <v>Incremento el Interes</v>
          </cell>
          <cell r="G22" t="str">
            <v>Cumplimieto de Interess de zonas = participaciones de Autoridades *100 (PI/PA*100</v>
          </cell>
          <cell r="H22" t="str">
            <v>Oficios, informes, reportes fotográficos</v>
          </cell>
        </row>
      </sheetData>
      <sheetData sheetId="3"/>
      <sheetData sheetId="4">
        <row r="25">
          <cell r="AA25" t="str">
            <v>1.7 Asuntos de Orden Público y de Seguridad</v>
          </cell>
        </row>
        <row r="26">
          <cell r="AA26" t="str">
            <v>1.7.3 Otros Asuntos de Orden Público y de Seguridad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
    </sheetNames>
    <sheetDataSet>
      <sheetData sheetId="0"/>
      <sheetData sheetId="1"/>
      <sheetData sheetId="2">
        <row r="8">
          <cell r="C8" t="str">
            <v>II.- Dimensión Segura. (Protección y Seguridad ciudadana)</v>
          </cell>
        </row>
        <row r="9">
          <cell r="C9" t="str">
            <v>Representar al H. Ayuntamiento en los procesos jurídicos, para solucionar los problemas de acuerdo a la Ley, previniendo nuevos conflictos que involucren a funcionarios y a la ciudadanía.</v>
          </cell>
        </row>
        <row r="10">
          <cell r="C10" t="str">
            <v>Implementar directrices y criterios técnicos para la proximidad profesional en atención y cooordinación con los elementos operativos de seguridad pública, protección civil y tránsito vial.</v>
          </cell>
        </row>
        <row r="11">
          <cell r="C11" t="str">
            <v>8.1 Curso-Taller de capacitación para Comisarios Municipales y Delegados Municipales, dando a conocer sus funciones y atribuciones como autoridad que son en sus comunidades. 8.2 Vigilar que los asuntos administrativos y jurídicos que competen al H. Ayuntamiento se encuentren apegados a la legalidad. 8.3 Estrategias de mediación a problemas dentro de la Administración Municipal.</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
    </sheetNames>
    <sheetDataSet>
      <sheetData sheetId="0"/>
      <sheetData sheetId="1"/>
      <sheetData sheetId="2">
        <row r="8">
          <cell r="C8" t="str">
            <v>II DIMENSION SEGURA " PROTECCION Y SEGURIDAD CUIDADANA"</v>
          </cell>
        </row>
        <row r="9">
          <cell r="C9" t="str">
            <v>Planear, organizar, coordinar y evaluar las estrategias de seguridad para garantizar el orden y la paz social en el municipio de Eduardo Neri, promoviendo la participacion social en acciones que refuercen la prevencion del Delito y fomenten la cultura vial.</v>
          </cell>
        </row>
        <row r="15">
          <cell r="B15" t="str">
            <v>Contribución de la ciudadania a la cultura de paz y la denuncia.</v>
          </cell>
          <cell r="C15" t="str">
            <v>Porcentaje de ciudadanos participantes</v>
          </cell>
          <cell r="G15" t="str">
            <v>platicas impartidas/participantes programados *100</v>
          </cell>
          <cell r="H15" t="str">
            <v>Bitacora fotografica</v>
          </cell>
        </row>
        <row r="16">
          <cell r="B16" t="str">
            <v>Fomentar a la sociedad temas de prevencion del delito en eduardo neri.</v>
          </cell>
          <cell r="C16" t="str">
            <v>Porcentaje de poblacion atendida</v>
          </cell>
        </row>
        <row r="17">
          <cell r="B17" t="str">
            <v>Emitir una cultura de la paz.</v>
          </cell>
          <cell r="C17" t="str">
            <v>Porcentaje de programas de prevencion del delito.</v>
          </cell>
          <cell r="G17" t="str">
            <v>temas impartidos / sectores programados *100</v>
          </cell>
          <cell r="H17" t="str">
            <v>Plan Operativo Anual y Bitacora Fotografica.</v>
          </cell>
        </row>
        <row r="18">
          <cell r="C18" t="str">
            <v>Porcentaje de modulos instalados.</v>
          </cell>
          <cell r="G18" t="str">
            <v>modulos instalados/poblacion programada *100</v>
          </cell>
          <cell r="H18" t="str">
            <v>Modulos Instalados,Plan Operativo Anual y bitacora Fotografica.</v>
          </cell>
        </row>
        <row r="19">
          <cell r="B19" t="str">
            <v>Talleres y conferencias sobre temas sociales que Prevean el Delito.</v>
          </cell>
          <cell r="C19" t="str">
            <v>Porcentaje de talleres y conferencias realizadas.</v>
          </cell>
          <cell r="G19" t="str">
            <v>Talleres y conferencias realizadas/poblacion programada *100</v>
          </cell>
        </row>
        <row r="20">
          <cell r="B20" t="str">
            <v>Cine prevencion sobre temas que sencibilicen a la poblacion para prevenir el delito.</v>
          </cell>
          <cell r="C20" t="str">
            <v>Porcentaje de cines realizados.</v>
          </cell>
          <cell r="G20" t="str">
            <v>cines impartidos /poblacion programada*100</v>
          </cell>
          <cell r="H20" t="str">
            <v>listas de asistencia y bitacora fotografica</v>
          </cell>
        </row>
        <row r="21">
          <cell r="B21" t="str">
            <v>Propagación de informacion actualizada sobre temas de prevencion del delito.</v>
          </cell>
          <cell r="C21" t="str">
            <v>Porcentajes de poblacion concientixzada.</v>
          </cell>
          <cell r="G21" t="str">
            <v>poblacion de eduardo neri /poblacion programada *100</v>
          </cell>
          <cell r="H21" t="str">
            <v>listas de asistencia y bitacora fotografica</v>
          </cell>
        </row>
        <row r="22">
          <cell r="B22" t="str">
            <v>Ferias institucionales de seguridad publica y actividades ludicas que fomenten la paz.</v>
          </cell>
          <cell r="C22" t="str">
            <v>Porcentaje de material didactico distribuido a la poblacion de eduardo neri.</v>
          </cell>
          <cell r="G22" t="str">
            <v>poblacion de eduardo neri/poblacion programada *100</v>
          </cell>
          <cell r="H22" t="str">
            <v>Plan Operativo Anual.</v>
          </cell>
        </row>
      </sheetData>
      <sheetData sheetId="3"/>
      <sheetData sheetId="4">
        <row r="24">
          <cell r="AA24" t="str">
            <v xml:space="preserve">2.- Desarrollo Social </v>
          </cell>
        </row>
        <row r="25">
          <cell r="AA25" t="str">
            <v xml:space="preserve">2.7. Otros Asuntos Sociales </v>
          </cell>
        </row>
        <row r="27">
          <cell r="AA27" t="str">
            <v>10. Seguridad Integral.</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
    </sheetNames>
    <sheetDataSet>
      <sheetData sheetId="0"/>
      <sheetData sheetId="1"/>
      <sheetData sheetId="2">
        <row r="7">
          <cell r="C7" t="str">
            <v>10. Seguridad integral.</v>
          </cell>
        </row>
        <row r="8">
          <cell r="C8" t="str">
            <v>II. Dimensión segura (protección y seguridad ciudadana).</v>
          </cell>
        </row>
        <row r="9">
          <cell r="C9" t="str">
            <v>Planear las estrategias de seguridad, para garantizar el ordeny la paz en el municipio, promoviendo la participación social en acciones que refuercen la prevencion del delito y fomenten la cultura vial.</v>
          </cell>
        </row>
        <row r="10">
          <cell r="C10" t="str">
            <v>Aplicar acciones de seguridad vial, reduciendo accidentes viales.</v>
          </cell>
        </row>
        <row r="11">
          <cell r="C11" t="str">
            <v xml:space="preserve">10.1 Realizar patrullajes y operativos para la prevención del delito en todo el municipio de Eduardo Neri. 10.3 Reuniones interinstitucionales con Directores de seguridad de otros Municipios, donde se generen estrategias en materia de seguridad y prevención. 10.4 "Aprendiendo Prevención Coloreando": Crear y distribuir libros con dibujos para colorear sobre acciones para no cometer delitos y accidentes  10.6 “Jugando y Aprendiendo Educación Vial": Programa permanente, dirigido a niños, niñas y  adolescentes, para desarrollar hábitos de conducta vial.
</v>
          </cell>
        </row>
        <row r="15">
          <cell r="B15" t="str">
            <v>Respeto de las normas  de tránsito y ordenamiento vial en el municipio de Eduardo Neri,  para salvarguardar la integridad fisica de los peatones, usurios del servicio publico y conductores de vehiculos motorizados.</v>
          </cell>
          <cell r="C15" t="str">
            <v>Porcentaje de personas que infringen las normas de tránsito municipal.</v>
          </cell>
          <cell r="G15" t="str">
            <v>Porcentaje de Personas Infractoras = (No. De Infracciones / Total de Poblacion Objetivo) *  100  PI = NI/TPO  X  100</v>
          </cell>
          <cell r="H15" t="str">
            <v>Infracciones y/o recibos expedidos.</v>
          </cell>
        </row>
        <row r="16">
          <cell r="B16" t="str">
            <v>Población sensibilizada y concientizada, en el respeto de las normas de tránsito, movilidad y seguridad.</v>
          </cell>
          <cell r="C16" t="str">
            <v>Eventos de Difusión (porcentaje).</v>
          </cell>
          <cell r="G16" t="str">
            <v>Eventos de Difusión= (Eventos Realizados/ Eventos Programados) *100                    ED=(ER/EP)*100</v>
          </cell>
          <cell r="H16" t="str">
            <v>Informes, Reportes, Evidencias Fotográficas.</v>
          </cell>
        </row>
        <row r="17">
          <cell r="B17" t="str">
            <v>Vías de tránsito seguras y exentas de peligro.</v>
          </cell>
          <cell r="C17" t="str">
            <v>Porcentaje de peatones y conductores, exentos de peligros viales.</v>
          </cell>
          <cell r="G17" t="str">
            <v>Porcentaje de peatones y conductores = (No. Peatones y conductores sensibilizados / No. Total de peatones y conductores) * 100  PPC = (NPCS/TPC) * 100</v>
          </cell>
          <cell r="H17" t="str">
            <v>Evidencias Fotográficas</v>
          </cell>
        </row>
        <row r="18">
          <cell r="B18" t="str">
            <v>Implementar "operativos escobas".</v>
          </cell>
          <cell r="C18" t="str">
            <v>Porcentaje de operativos escobas.</v>
          </cell>
          <cell r="G18" t="str">
            <v>Porcentaje operativos=(No. de operativos realizados/No. de operativos programados)*100 POE=(OR/OP)*100</v>
          </cell>
          <cell r="H18" t="str">
            <v>Bitácora fotográfica, Reportes e Informes</v>
          </cell>
        </row>
        <row r="19">
          <cell r="B19" t="str">
            <v>Realizar "operativos chatarras".</v>
          </cell>
          <cell r="C19" t="str">
            <v>Porcentaje de operativos chatarras.</v>
          </cell>
          <cell r="G19" t="str">
            <v>Porcentaje operativos=(No. de operativos realizados/No. de operativos programados)*100 POC=(OR/OP)*100</v>
          </cell>
          <cell r="H19" t="str">
            <v>Informes, Reportes, Evidencias Fotográficas.</v>
          </cell>
        </row>
        <row r="20">
          <cell r="B20" t="str">
            <v>Efectuar "operativos pontelo".</v>
          </cell>
          <cell r="C20" t="str">
            <v>Porcentaje de filtros de seguridad.</v>
          </cell>
          <cell r="G20" t="str">
            <v>Porcentaje filtros=(No. de operativos realizados/No. de operativos programados)*100 PF=(OR/OP)*100</v>
          </cell>
          <cell r="H20" t="str">
            <v>Informes, Reportes, Evidencias Fotográficas.</v>
          </cell>
        </row>
        <row r="21">
          <cell r="B21" t="str">
            <v>Implementar "operativos de alcoholimetria".</v>
          </cell>
          <cell r="C21" t="str">
            <v>Porcentaje de puntos de control de alcoholimetría.</v>
          </cell>
          <cell r="G21" t="str">
            <v>Porcentaje puntos de control=(No. de puntos de control realizados/No. de puntos de control programados)*100 PPC=(NPCR/NPCP)*100</v>
          </cell>
          <cell r="H21" t="str">
            <v>Bitácora fotográfica, Reportes e Informes</v>
          </cell>
        </row>
        <row r="22">
          <cell r="B22" t="str">
            <v xml:space="preserve">Hacer "Operativos de seguridad vial". </v>
          </cell>
          <cell r="C22" t="str">
            <v>Porcentaje operativos de seguridad vial</v>
          </cell>
          <cell r="G22" t="str">
            <v>Porcentaje de Operativos = (No. De Operativos Realizados / No. De Operativos Programados) * 100   PO= (NOR/NOP) * 100</v>
          </cell>
          <cell r="H22" t="str">
            <v>Bitácora fotográfica, Reportes e Informes</v>
          </cell>
        </row>
        <row r="23">
          <cell r="B23" t="str">
            <v>"Campañas de prevención, educación y seguridad vial".</v>
          </cell>
          <cell r="C23" t="str">
            <v>Porcentaje campañas</v>
          </cell>
          <cell r="G23" t="str">
            <v>Porcentaje de campañanas=(No.Campañas Realizadas / No. De Campañas Programas)*100 PC=(NCR/NCP)*100</v>
          </cell>
          <cell r="H23" t="str">
            <v>Informes, Reportes, Evidencias Fotográficas.</v>
          </cell>
        </row>
        <row r="24">
          <cell r="B24" t="str">
            <v>Infraestructura vial accesible, segura y eficiente.</v>
          </cell>
          <cell r="C24" t="str">
            <v>Porcentaje de Señalamientos de Tránsito</v>
          </cell>
          <cell r="G24" t="str">
            <v>Porcentaje de Señalamientos de Tránsito = (No. De Señales Colodadas / No. De Señales Programadas) * 100 PST = (NSC/NSP) *  100</v>
          </cell>
          <cell r="H24" t="str">
            <v>Bitácora fotográfica, Reportes e Informes</v>
          </cell>
        </row>
        <row r="25">
          <cell r="B25" t="str">
            <v>Realizar colocación de señalamientos, pinta de aceras, pasos peatonales y zonas prohibidas.</v>
          </cell>
          <cell r="C25" t="str">
            <v>Porcentaje de Pinta de Pasos Peatonales y Zonas Prohibidas</v>
          </cell>
          <cell r="G25" t="str">
            <v>Porcentaje de Pintas  de Pasos Peatonales y Zonas Prohibidas = (No. De Pintas Realizadas / No. De Pintas Programadas) * 100   PPPPZPZ= (NPR/NPP) * 100</v>
          </cell>
          <cell r="H25" t="str">
            <v>Informes, Reportes, Evidencias Fotográficas.</v>
          </cell>
        </row>
        <row r="26">
          <cell r="B26" t="str">
            <v>Realizar recorridos de verificacion a las zonas prohibidas de estacionamiento.</v>
          </cell>
          <cell r="C26" t="str">
            <v>Porcentaje Recorridos de verificación.</v>
          </cell>
          <cell r="G26" t="str">
            <v>Porcentaje de Recorridos = (No. De Recorridos Realizados / No. De Recorridos Programados) * 100 Pr= (NRR/NRP) * 100</v>
          </cell>
        </row>
      </sheetData>
      <sheetData sheetId="3"/>
      <sheetData sheetId="4">
        <row r="25">
          <cell r="AA25" t="str">
            <v>1.7 Asuntos de Orden Público y de Seguridad</v>
          </cell>
        </row>
        <row r="26">
          <cell r="AA26" t="str">
            <v>1.7.3 Otros Asuntos de Orden Público y de Seguridad</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
    </sheetNames>
    <sheetDataSet>
      <sheetData sheetId="0"/>
      <sheetData sheetId="1"/>
      <sheetData sheetId="2">
        <row r="7">
          <cell r="C7" t="str">
            <v xml:space="preserve">10. Seguridad integral </v>
          </cell>
        </row>
        <row r="8">
          <cell r="C8" t="str">
            <v xml:space="preserve">DIMENSION SEGURA ( PROTECCION Y SEGURIDAD CIUDADANA ) </v>
          </cell>
        </row>
        <row r="9">
          <cell r="C9" t="str">
            <v>Panear, organizar, coordinar y evaluar las estrategias de seguridad para garantizar el orden y la paz social en el municipio de eduardo neri, promiviendo la participación social en acciones que refuersen la prevención del delito y fomenten la cultura vial.</v>
          </cell>
        </row>
        <row r="11">
          <cell r="C11" t="str">
            <v>10.1 Realizar patrullajes y operativos para la prevención del delito en todo el municipio de eduardo neri.</v>
          </cell>
        </row>
        <row r="15">
          <cell r="B15" t="str">
            <v>Seguridad para el  eficiente Desarrollo Social para las y los jovenes de Eduardo Neri.</v>
          </cell>
          <cell r="C15" t="str">
            <v>Porcentaje de servicios.</v>
          </cell>
          <cell r="G15" t="str">
            <v>No. de objetivos / no. de metas cumplidas x 100 (NO/NMC*100).</v>
          </cell>
          <cell r="H15" t="str">
            <v>Bitacora fotografica y listas de asistencia</v>
          </cell>
        </row>
        <row r="16">
          <cell r="B16" t="str">
            <v xml:space="preserve"> SEGURIDAD PUBLICA, DESARROLLO ECONÓMICO Y SOCIAL EN EL MUNICIPIO DE EDUARDO NERI.</v>
          </cell>
          <cell r="C16" t="str">
            <v>Porcentaje de servicios.</v>
          </cell>
          <cell r="G16" t="str">
            <v>No. de objetivos / no. de metas cumplidas x 100 (NO/NMC*100).</v>
          </cell>
          <cell r="H16" t="str">
            <v>Bitácora fotográfica y reportes de servicios.</v>
          </cell>
        </row>
        <row r="17">
          <cell r="B17" t="str">
            <v>Satisfacer las necesidades sociales funadamentales y básicas de los jovenes y adultos del Municipio</v>
          </cell>
          <cell r="C17" t="str">
            <v>Porcentaje capacitaciones.</v>
          </cell>
          <cell r="G17" t="str">
            <v>No. de objetivos / no. de metas cumplidas x 100 (NO/NMC*100).</v>
          </cell>
          <cell r="H17" t="str">
            <v>Bitacora fotografica y listas de asistencia</v>
          </cell>
        </row>
        <row r="18">
          <cell r="B18" t="str">
            <v>Capacitación y certificacion permanente del personal operativo.</v>
          </cell>
          <cell r="C18" t="str">
            <v>Porcentaje cursos y capacitaciones.</v>
          </cell>
          <cell r="G18" t="str">
            <v>No. de objetivos / no. de metas cumplidas x 100 (NO/NMC*100).</v>
          </cell>
          <cell r="H18" t="str">
            <v>Bitacora fotografica y listas de asistencia</v>
          </cell>
        </row>
        <row r="19">
          <cell r="B19" t="str">
            <v>Incrementar la plantilla laboral operativa de la Dirección de Seguridad Pública.</v>
          </cell>
          <cell r="C19" t="str">
            <v>Porcentaje de patrullajes.</v>
          </cell>
          <cell r="G19" t="str">
            <v>No. recorridos programados / no. recorridos ejecutados x 100 (NRP/NRE*100).</v>
          </cell>
          <cell r="H19" t="str">
            <v>Bitacora fotografica y listas de asistencia</v>
          </cell>
        </row>
        <row r="20">
          <cell r="B20" t="str">
            <v>Dotar de quipamiento y armamento para las labores de seguridad y servicios para la sociedad.</v>
          </cell>
          <cell r="C20" t="str">
            <v>Porcentaje de objetivos.</v>
          </cell>
          <cell r="G20" t="str">
            <v>No. recorridos programados / no. recorridos ejecutados x 100 (NRP/NRE*100).</v>
          </cell>
          <cell r="H20" t="str">
            <v>Bitácora fotográfica y tarjetas informativas..</v>
          </cell>
        </row>
        <row r="21">
          <cell r="B21" t="str">
            <v>Talleres y cursos para jovenes de nivel medio superior  la prevención social del delito.</v>
          </cell>
          <cell r="C21" t="str">
            <v>Porcentaje de recorridos.</v>
          </cell>
          <cell r="G21" t="str">
            <v>NO. RECORRINo. recorridos programados / no. recorridos ejecutados x 100 (NRP/NRE*100).</v>
          </cell>
          <cell r="H21" t="str">
            <v>Bitácora fotográfica y tarjetas informativas..</v>
          </cell>
        </row>
        <row r="22">
          <cell r="B22" t="str">
            <v>Estrategias y acciones de seguridad en coordinacion con los tres niveles de gobierno para  mejorar  los resultados en Eduardo Neri.</v>
          </cell>
          <cell r="C22" t="str">
            <v>Porcentaje de recorridos.</v>
          </cell>
          <cell r="G22" t="str">
            <v>No. recorridos programados / no. recorridos ejecutados x 100 (NRP/NRE*100).</v>
          </cell>
          <cell r="H22" t="str">
            <v>Bitácora fotográfica y tarjetas informativas..</v>
          </cell>
        </row>
      </sheetData>
      <sheetData sheetId="3"/>
      <sheetData sheetId="4">
        <row r="20">
          <cell r="C20" t="str">
            <v xml:space="preserve">                                           Reforzar las plataformas y aplicaciones informativas aplicando acciones en materia de seguridad publica                                                                                                                                                                                                                                                                                                                                                                                                                                                                                                                                                                                                                                                                                                                                                                                                                                                                                                                                                                                                                                                                                                                                                                                                                                                                                                                                                                                                                                                                                                                                                                                                                                                                                                                                                                                                                                                                                                                                                                                                                                                                                                                                                                                                                                                                                                                                                                                                                                                                                                                                                                                                                                                                                                                                                                                                                                                                                                                                                                                                                                                                                                                                                                                                                                                                                                                                                                                                                                                                                                                                                                                                                                                                                                                                                                                                                                                                                                                                                                                                                                                                                                                                                                                                                                                                                                                                                                                                                                                                                                                                                                                                                                                                                                                                                                                                                                                                                                                                                                                                                                                                                                                                                                                                                                                                                                                                                                                                                                                                                                                                                                                                                                                                                                                                                                                                                                                                                                                                                                                                                                                                                                                                                                                                                                                                                                                                                                                                                                                                                                                                                                                                                                                                                                                                                                                                                                                                                                                                                                                                                                                                                                                                                                                                                                                                                                                                                                                                                                                                                                                                                                                                                                                                                                                                                                                                                                                                                                                              </v>
          </cell>
        </row>
        <row r="25">
          <cell r="AA25" t="str">
            <v xml:space="preserve">1.7. ASUNTOS DE ORDEN PUBLICO Y DE SEGURIDAD INTERIOR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
    </sheetNames>
    <sheetDataSet>
      <sheetData sheetId="0"/>
      <sheetData sheetId="1"/>
      <sheetData sheetId="2">
        <row r="8">
          <cell r="C8" t="str">
            <v>1. Dimension Social "Desarrollo Integral E Incluyente"</v>
          </cell>
        </row>
        <row r="9">
          <cell r="C9" t="str">
            <v>Implementar estrategias de aceptacion con la sociedad y concientizar sobre el valor de las personas independientemente de su genero u orientacion sexual</v>
          </cell>
        </row>
        <row r="10">
          <cell r="C10" t="str">
            <v>Fomentar un sistema de atencion y promocion a la inclusion de los grupos vulnerables mediante la participacion activa de todos los sectores sociales</v>
          </cell>
        </row>
        <row r="11">
          <cell r="C11" t="str">
            <v>6.1 Cuadrangular de futbol rapido con motivo del Dia Internacional contra la Homofobia, Bifobia y Transfobia, 6.2 Conmemoracion del Dia Mundial en Contra del VIH.</v>
          </cell>
        </row>
        <row r="15">
          <cell r="B15" t="str">
            <v>Disminuir la cantidad de defunciones en el Municipio de Eduardo Neri</v>
          </cell>
          <cell r="C15" t="str">
            <v>Porcentaje de defunciones</v>
          </cell>
          <cell r="G15" t="str">
            <v>Porcentaje de defunciones=No. De personas LGBT/Total de defunciones en el municipio*100 PD=NPLGBT/TDM*100</v>
          </cell>
          <cell r="H15" t="str">
            <v>Bitacora fotografica</v>
          </cell>
        </row>
        <row r="16">
          <cell r="B16" t="str">
            <v>Contar con un Refugio Lgbt en el Municipio de Eduardo Neri</v>
          </cell>
          <cell r="C16" t="str">
            <v>Porcentaje de refugios</v>
          </cell>
          <cell r="G16" t="str">
            <v>Porcentaje de refugios=No. De espacios inclyentes/Total de espacios incluyentes*100 PR=NEI/TEI*100</v>
          </cell>
          <cell r="H16" t="str">
            <v>Informe</v>
          </cell>
        </row>
        <row r="17">
          <cell r="B17" t="str">
            <v xml:space="preserve">Contar con un Predio por parte de alguna institucion </v>
          </cell>
          <cell r="C17" t="str">
            <v>Porcentaje de predios</v>
          </cell>
          <cell r="G17" t="str">
            <v>Porcentaje de Predios=No. De Espacios Incluyentes/Total de Refugios*100 PP=NEI/TR*100</v>
          </cell>
          <cell r="H17" t="str">
            <v>Informe</v>
          </cell>
        </row>
        <row r="18">
          <cell r="B18" t="str">
            <v>Tener apoyo en la gestion del inmueble.</v>
          </cell>
          <cell r="C18" t="str">
            <v>Porcentaje de gestiones</v>
          </cell>
          <cell r="G18" t="str">
            <v>Porcentaje de Gestiones=No. De refugios/Total de predios obtenidos*100 PG=NR/TPO*100</v>
          </cell>
          <cell r="H18" t="str">
            <v>Bitacora fotografica</v>
          </cell>
        </row>
        <row r="19">
          <cell r="B19" t="str">
            <v>Interes de actores politicos y sociales en apoyo a las necesidades que susitan la LGBT.</v>
          </cell>
          <cell r="C19" t="str">
            <v>Porcentaje de apoyos a la poblacion LGBT</v>
          </cell>
          <cell r="G19" t="str">
            <v>Porcentaje de Apoyos=No. De Personas LGBT/No. De Apoyos Entregados*100 PA=NPLGBT/NAE*100</v>
          </cell>
          <cell r="H19" t="str">
            <v>Bitacora fotografica</v>
          </cell>
        </row>
        <row r="20">
          <cell r="B20" t="str">
            <v>Interes por crear espacios incluyentes</v>
          </cell>
          <cell r="C20" t="str">
            <v xml:space="preserve">Porcentaje de espacios incluyentes </v>
          </cell>
          <cell r="G20" t="str">
            <v>Porcentaje de espacios incluyentes=No. De personas LGBT/No. De poblacion incluyente*100 PEI=NPLGBT/NPI*100</v>
          </cell>
          <cell r="H20" t="str">
            <v>Informe</v>
          </cell>
        </row>
        <row r="21">
          <cell r="B21" t="str">
            <v xml:space="preserve">Mas Inclusion a las personas de la poblacion LGBT. </v>
          </cell>
          <cell r="C21" t="str">
            <v>Porcentaje de inclusion</v>
          </cell>
          <cell r="G21" t="str">
            <v>Porcentaje de Inclusion=No. De personas incluyentes/Total de personas por ser incluyentes*100 PI=NPI/TPI*100</v>
          </cell>
          <cell r="H21" t="str">
            <v>Informe</v>
          </cell>
        </row>
        <row r="22">
          <cell r="B22" t="str">
            <v>Visibilidad  de las personas LGBT en el municipio.</v>
          </cell>
          <cell r="C22" t="str">
            <v>Porcentaje de visibilidad a la poblacion LGBT</v>
          </cell>
          <cell r="G22" t="str">
            <v>Porcentaje de Visibilidad=No. De personas incluyentes/Total de personas por ser incluyentes*100 PI=NPI/TPI*100</v>
          </cell>
          <cell r="H22" t="str">
            <v>Bitacora fotografica</v>
          </cell>
        </row>
      </sheetData>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
    </sheetNames>
    <sheetDataSet>
      <sheetData sheetId="0"/>
      <sheetData sheetId="1"/>
      <sheetData sheetId="2">
        <row r="7">
          <cell r="C7" t="str">
            <v>7.- Gobierno Humano.</v>
          </cell>
        </row>
        <row r="8">
          <cell r="C8" t="str">
            <v>1.- Dimensión social "DESARROLLO INTEGRAL E INCLUYENTE"</v>
          </cell>
        </row>
        <row r="9">
          <cell r="C9" t="str">
            <v>Proporcionar a la población servicios de asistencia social procurando crear mejores condiciones de vida a la población marginada.</v>
          </cell>
        </row>
        <row r="10">
          <cell r="C10" t="str">
            <v>Incrementar el bienestar social de la población    vulnerable del Municipio.Fomentar un sistema de atención y promoción a la inclución de los grupos vulnerables mediante la participación activa de todos los sectores sociales.</v>
          </cell>
        </row>
        <row r="11">
          <cell r="C11" t="str">
            <v>7.1 “Apoyando Tu Economía”: Entrega despensas mensual   7.4. Prevención y detección del cáncer de mama y cervicouterino.</v>
          </cell>
        </row>
        <row r="15">
          <cell r="B15" t="str">
            <v>Que exista igualdad de oportunidades en educación, sanidad  y empleos remunerados de acuerdo a sus capacidades y productividad.</v>
          </cell>
          <cell r="C15" t="str">
            <v>Porcentaje en indices de equidad de genero.</v>
          </cell>
          <cell r="G15" t="str">
            <v>No. De indices programados/No. De indices realizados*100 (NIP/NIR*100)</v>
          </cell>
          <cell r="H15" t="str">
            <v>Bitacora Fotografica i listas de asistencia.</v>
          </cell>
        </row>
        <row r="16">
          <cell r="B16" t="str">
            <v>Cambio paulatino en los hogares, donde ambos tomen decisiones y tengan las mismas oprtutunidades y obligaciones en la vida social, economica y laboral.</v>
          </cell>
          <cell r="C16" t="str">
            <v>Porcentaje en politicas públicas.</v>
          </cell>
          <cell r="G16" t="str">
            <v>No. De politicas publicas programadas/No. De politicas publicas realizadas*100 (NPPP/NPPR*100)</v>
          </cell>
          <cell r="H16" t="str">
            <v>Bitacora Fotografica i listas de asistencia.</v>
          </cell>
        </row>
        <row r="17">
          <cell r="B17" t="str">
            <v>Desterrar por completo la violencia entre parejas mediante la igualdad de oprtunidades para ambos.</v>
          </cell>
          <cell r="C17" t="str">
            <v>Porcentaje en igualdad y oportunidades.</v>
          </cell>
          <cell r="G17" t="str">
            <v>No. De decretos programados/No.de decretos realizados*100 (NDP/NDR*100)</v>
          </cell>
          <cell r="H17" t="str">
            <v>Bitacora Fotografica i listas de asistencia.</v>
          </cell>
        </row>
        <row r="18">
          <cell r="B18" t="str">
            <v>Cambio de roles donde existan las mismas obligaciones y oportunidades para ambos</v>
          </cell>
          <cell r="C18" t="str">
            <v>Porcentaje en igualdad y oportunidades.</v>
          </cell>
          <cell r="G18" t="str">
            <v>No. De oportunidades programadas/No. De oportunidades realizadas*100 (NOP/NOR*100)</v>
          </cell>
          <cell r="H18" t="str">
            <v>Bitacora Fotografica i listas de asistencia.</v>
          </cell>
        </row>
        <row r="19">
          <cell r="B19" t="str">
            <v>concientización en el hombre sobre las nuevas masculinidades y los roles que debe asumir.</v>
          </cell>
          <cell r="C19" t="str">
            <v>Porcentaje en indices de equidad de genero.</v>
          </cell>
          <cell r="G19" t="str">
            <v>No. De modelos programados/no. De modelos realizados*100 (NMP/NMR*100)</v>
          </cell>
          <cell r="H19" t="str">
            <v>Bitacora Fotografica i listas de asistencia.</v>
          </cell>
        </row>
        <row r="20">
          <cell r="B20" t="str">
            <v>darle un giro real a ls instancias, a fin de inmuscuir tanto a mujeres y hombres, buscando un bien colectivo.</v>
          </cell>
          <cell r="C20" t="str">
            <v>Porcentaje en difución de derechos.</v>
          </cell>
          <cell r="G20" t="str">
            <v>No. De difuciones en presupuesto programado/No.de difuciones en presupuesto realizados*100 (NDPP/NDPR*100)</v>
          </cell>
          <cell r="H20" t="str">
            <v>Bitacora Fotografica i listas de asistencia.</v>
          </cell>
        </row>
        <row r="21">
          <cell r="B21" t="str">
            <v>existen roles de genero en las politicas públicas para el desarrollo de igualdad de genero.</v>
          </cell>
          <cell r="C21" t="str">
            <v>Porcentaje en politicas públicas.</v>
          </cell>
          <cell r="G21" t="str">
            <v>No. De roles de genero programados/No. De roles de genero realizados*100 (NRGP/NRGR*100)</v>
          </cell>
          <cell r="H21" t="str">
            <v>Bitacora Fotografica i listas de asistencia.</v>
          </cell>
        </row>
        <row r="22">
          <cell r="B22" t="str">
            <v>Las instancias tomadoras de las decisiones cuentan y aplican con enfoque de igualdad de genero y roles que deben tener ambos.</v>
          </cell>
          <cell r="C22" t="str">
            <v>Porcentaje en igualdad y oportunidades.</v>
          </cell>
          <cell r="G22" t="str">
            <v>No. De desiciones tomadas em igualdad de genero programadas/No. De desiciones tomadas en igualdad de genero realizadas*100 (NDTIGP/NDTIGR*100)</v>
          </cell>
          <cell r="H22" t="str">
            <v>Bitacora Fotografica i listas de asistencia.</v>
          </cell>
        </row>
      </sheetData>
      <sheetData sheetId="3"/>
      <sheetData sheetId="4">
        <row r="26">
          <cell r="C26" t="str">
            <v>Dirección de la Instancia para la igualdad entre mujeres y hombres.</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_Problemas"/>
      <sheetName val="Árbol_Objetivos"/>
      <sheetName val="MIR "/>
      <sheetName val="PbR"/>
      <sheetName val="POA"/>
      <sheetName val="PBR-DirGral"/>
      <sheetName val="PBR-C3aE"/>
      <sheetName val="PBR-GV"/>
      <sheetName val="PBR-Procu"/>
      <sheetName val="PBR-Tras"/>
      <sheetName val="PBR-UBR"/>
      <sheetName val="PBR-Come"/>
      <sheetName val="FT1-1"/>
      <sheetName val="FT1-2"/>
      <sheetName val="FT1-3"/>
      <sheetName val="FT1-4"/>
      <sheetName val="FT1-5"/>
      <sheetName val="FT1-6"/>
      <sheetName val="FT1-7"/>
      <sheetName val="FT1-8"/>
      <sheetName val="FT1-9"/>
      <sheetName val="FT1-10"/>
      <sheetName val="FT1-11"/>
      <sheetName val="FT1-12"/>
      <sheetName val="FT2-1"/>
      <sheetName val="FT2-2"/>
      <sheetName val="FT2-3"/>
      <sheetName val="FT2-4"/>
      <sheetName val="FT2-5"/>
    </sheetNames>
    <sheetDataSet>
      <sheetData sheetId="0"/>
      <sheetData sheetId="1"/>
      <sheetData sheetId="2">
        <row r="6">
          <cell r="C6" t="str">
            <v>Programa 2.- Bienestar en Eduardo Neri 
Programa 7.- Gobierno Humano.</v>
          </cell>
        </row>
        <row r="7">
          <cell r="C7" t="str">
            <v>1.- Dimension Social (Desarrollo Integral e Incluyente)</v>
          </cell>
        </row>
        <row r="8">
          <cell r="C8" t="str">
            <v>Programa 2. Bienestar en Eduardo Neri. 
Contribuir al bienestar social incluyendo la participación ciudadana en los programas de desarrollo integral, en materia de desarrollo humano, salud, inclusión social y mejora en las oportunidades de empleo para la ciudadanía
Programa 7. Gobierno Humano. 
Proporcionar a la poblacion servicios de asistencia social procurando crear mejores condiciones de vida a la poblacion marginada.</v>
          </cell>
        </row>
        <row r="9">
          <cell r="C9" t="str">
            <v xml:space="preserve">•  Disminuir   las   carencias   sociales   mejorando significativamente las condiciones de vida en el Municipio.
•  Generar   acciones   de  recuperación   social  a
través de la creación, mejoramiento y rescate de una convivencia social, siendo un elemento articulador de los componentes culturales, deportivos y artísticos.
•  Impulsar  programas   para  el  fomento  de  los
jóvenes a la vida en comunidad incluyéndolos al sector productivo y social.
•  Brindar apoyos  socioeducativos a la población
estudiantil del Municipio.
• Incrementar el bienestar social de la población vulnerable del Municipio.
•  Consolidar  un  esquema de  vinculación  social
con atención prioritaria. 
•  Crear iniciativas para mejorar las condiciones de
salud de la sociedad del Municipio en materia de prevención, deporte  y salubridad con atención prioritaria.
•  Fomentar  un sistema de atención y promoción
a   la   inclusión   de   los   grupos    vulnerables mediante la participación activa  de  todos  los sectores sociales.
•  Apoyar     al     migrante     con     opciones     de
autoempleo. </v>
          </cell>
        </row>
        <row r="10">
          <cell r="C10" t="str">
            <v>2.1. Entrega de despensas a personas más necesitadas.
2.2. Entrega de herramientas de trabajo a productores de escasos recursos.
2.3. Entrega de obras en coordinación con la congregación Mariana Trinitaria.                                                           
2.4. Subsidios en material educativo.
2.5. Gestiones ambientales.
7.1. "Apoyando Tu Economía", Entrega despensa mensual.
7.2. "Un Granito de Arena", Entrega mensual de aparatos funcionales.
7.3. Gestion de proyectos productivos.
7.4. Prevencion y detección del cáncer de mama y cervicouterino.</v>
          </cell>
        </row>
        <row r="14">
          <cell r="B14" t="str">
            <v>Atención a grupos vulnerables y personas con un alto grado de marginación y pobreza extrema en el municipio de Eduardo Nieri, Guerrero</v>
          </cell>
          <cell r="C14" t="str">
            <v>Porcentaje de atención</v>
          </cell>
          <cell r="G14" t="str">
            <v>Porcentaje de atención = No. De Solicitudes Atendidas / No. De Solicitudes Recibidas * 100. PA=(SA/SR)*100</v>
          </cell>
          <cell r="H14" t="str">
            <v>Informes, Evidencia forográfica y Oficios.</v>
          </cell>
        </row>
        <row r="15">
          <cell r="B15" t="str">
            <v>Brindar atención suficiente a las personas marginadas y a los grupos vulnerables con residencia en el Municipio de Eduardo Neri, Guerrero.</v>
          </cell>
          <cell r="C15" t="str">
            <v>Eficiencia de atención (porcentaje)</v>
          </cell>
          <cell r="H15" t="str">
            <v>Notas informativas, Reportes y Evidencias fotográficas.</v>
          </cell>
        </row>
        <row r="16">
          <cell r="B16" t="str">
            <v>Implementar  políticas públicas que permitan atander satisfactoriamente las principales necesidades de los grupos vulnerables y de los ciudadanoa con un alto grado de marginación en el municipio de Eduardo Neri.</v>
          </cell>
        </row>
        <row r="17">
          <cell r="B17" t="str">
            <v>Fomentar la cultura, tradiciones y la convivencia participativa en los distintos sectores de la sociedad que abonen a la convivencia y salud mental ciudadana.</v>
          </cell>
          <cell r="C17" t="str">
            <v>Eventos de Socialización (porcentaje)</v>
          </cell>
          <cell r="H17" t="str">
            <v>Listas de asistencia, Informes y Evidencias fotográficas.</v>
          </cell>
        </row>
        <row r="18">
          <cell r="B18" t="str">
            <v>Impartir platicas y conferencias para fomentar en las niñas, niños y jovenes, asi como al adulto mayor, personas marginadas y a los grupos vulnerables  a integrarse al vinculo familiar y a un grupo social de sana convivencia y de salud mental.</v>
          </cell>
          <cell r="C18" t="str">
            <v>Porcentaje de Conferencias</v>
          </cell>
          <cell r="H18" t="str">
            <v>Informe, Lista de asistencia y Evidencias fotográficas.</v>
          </cell>
        </row>
        <row r="19">
          <cell r="B19" t="str">
            <v>Entregar en tiempo y forma los apoyos autorizados y programados por los tres niveles de gobierno.</v>
          </cell>
          <cell r="C19" t="str">
            <v>Porcentaje de Apoyos entregados</v>
          </cell>
        </row>
        <row r="20">
          <cell r="B20" t="str">
            <v>Gestionar y trasladar a personas vulnerables y de escasos recursos a consultas médicas especializadas a hospitales privados y del sector gubernamental.</v>
          </cell>
          <cell r="C20" t="str">
            <v>Porcentaje de Consultas</v>
          </cell>
        </row>
        <row r="21">
          <cell r="B21" t="str">
            <v>Eficientear la integración de los padrones de beneficiarios en los distintos programas de apoyos implementados por los tres niveles de gobierno.</v>
          </cell>
        </row>
        <row r="22">
          <cell r="B22" t="str">
            <v>Eficientar el desempeño administrativo de los servidores publicos municipales en la atencion a los grupos vulnerables y marginados del municipio de Eduardo Neri.</v>
          </cell>
          <cell r="H22" t="str">
            <v>Numero de Ciudadanos Solicitantes de Servicios.</v>
          </cell>
        </row>
        <row r="23">
          <cell r="B23" t="str">
            <v>Apoyar a familias que se encuentren en un alto grado de marginación y en vulnerabilidad con la donacion de un ataud, en caso de algun deceso familiar.</v>
          </cell>
        </row>
        <row r="24">
          <cell r="B24" t="str">
            <v>Brindar el servicio de alimentacion gratuito a gestores visitantes de las comunidades a las  Instalaciones del H. Ayuntamiento Municipal de Eduardo Neri.</v>
          </cell>
          <cell r="C24" t="str">
            <v>Porcentaje de beneficiarios.</v>
          </cell>
          <cell r="G24" t="str">
            <v>Porcentaje de Visitantes=No, de Ciudadanos Atendidos/No. De Ciudadanos Visitantes * 100. PV=(NCA/NCV)*100</v>
          </cell>
          <cell r="H24" t="str">
            <v>Numero de Ciudadanos Solicitantes de Servicios.</v>
          </cell>
        </row>
        <row r="25">
          <cell r="B25" t="str">
            <v>Establecer programas asistenciales juridicos y de apoyo legal para la defensa del menor y de la familia en el Municipio de Eduardo Neri.</v>
          </cell>
          <cell r="C25" t="str">
            <v>Porcentaje de beneficiarios.</v>
          </cell>
          <cell r="G25" t="str">
            <v>Porcentaje de Atencion=No, de Ciudadanos Atendidos/No. De Ciudadanos Solicitantes * 100. PA=(NCA/NCS)*100</v>
          </cell>
          <cell r="H25" t="str">
            <v>Numero de Ciudadanos Solicitantes</v>
          </cell>
        </row>
        <row r="26">
          <cell r="B26" t="str">
            <v>Implementar programas de donacion de uniformes, calzado y utiles escolares a estudiantes del nivel basico (preescolar, primaria y secundaria) del municipio de Eduardo Neri. Asi como uniformes deportivos.</v>
          </cell>
          <cell r="C26" t="str">
            <v>Porcentaje de beneficiarios.</v>
          </cell>
          <cell r="G26" t="str">
            <v>Porcentaje de beneficiarios=No. De Beneficiarios/No. De Solicitantes * 100. PB=(NB/NS)*100</v>
          </cell>
          <cell r="H26" t="str">
            <v>Numero de Ciudadanos Solicitantes</v>
          </cell>
        </row>
        <row r="27">
          <cell r="B27" t="str">
            <v>Implementar programas para las familias que viven en comunidades con alto grado de marginacion y vulnerabilidad del municipio de Eduardo Neri, con la donacion de tinacos, techos, pisos y muros firmes.</v>
          </cell>
          <cell r="C27" t="str">
            <v>Porcentaje de beneficiarios.</v>
          </cell>
          <cell r="G27" t="str">
            <v>Porcentaje de beneficiarios=No. De Beneficiarios/No. De Solicitante * 100. PB=(NB/NS)*100</v>
          </cell>
          <cell r="H27" t="str">
            <v>Numero de Ciudadanos Solicitantes</v>
          </cell>
        </row>
        <row r="28">
          <cell r="B28" t="str">
            <v>Fomentar el comercio local con la gestion o el otorgamiento de proyectos productivos a familiares de escasos recursos econónicos que radican en el municipio de Eduardo Neri.</v>
          </cell>
        </row>
        <row r="29">
          <cell r="B29" t="str">
            <v>Incrementar  la atención en el sector salud a los ciudadanos con un alto grado de marginación, de vulnerabiidad y de salud mental.</v>
          </cell>
          <cell r="C29" t="str">
            <v>Porcentaje de Atención</v>
          </cell>
        </row>
        <row r="30">
          <cell r="B30" t="str">
            <v>Impartir consultas psicológicas y de salud mental a los grupos vulnerables y marginados  en el Municipio de Eduardo Neri.</v>
          </cell>
          <cell r="C30" t="str">
            <v>Porcentaje de Pláticas</v>
          </cell>
          <cell r="H30" t="str">
            <v>Lista de asistencia, Informes y Evidencias fotográficas.</v>
          </cell>
        </row>
        <row r="31">
          <cell r="B31" t="str">
            <v>Organizar brigadas médico asistenciales, que apoyen a los ciudadanos radicados en las localidades perteneciente al municpio de Eduardo Neri.</v>
          </cell>
        </row>
        <row r="32">
          <cell r="B32" t="str">
            <v>Apoyar con donacion de aparatos funcionales a personas que padezcan de alguna discapacidad física o mental.</v>
          </cell>
        </row>
        <row r="33">
          <cell r="B33" t="str">
            <v>Realizar consultas de rehabilitacion fisica y terapeuticas para mejorar las condiciones de salud de la población municipal</v>
          </cell>
        </row>
        <row r="34">
          <cell r="B34" t="str">
            <v>Apoyar a la población más vulnerable y marginada con medicamento del cuadro basico de salud. Y en su caso, el otorgamiento de una apoyo económico.</v>
          </cell>
        </row>
      </sheetData>
      <sheetData sheetId="3"/>
      <sheetData sheetId="4">
        <row r="25">
          <cell r="AA25" t="str">
            <v>2.6 Protección Social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
    </sheetNames>
    <sheetDataSet>
      <sheetData sheetId="0"/>
      <sheetData sheetId="1"/>
      <sheetData sheetId="2">
        <row r="7">
          <cell r="C7" t="str">
            <v>Programa 26. Gobierno Transparente</v>
          </cell>
        </row>
        <row r="8">
          <cell r="C8" t="str">
            <v>Eje Transversal: Dimensión administrativa "Alianza institucional y Ciudadana"</v>
          </cell>
        </row>
        <row r="9">
          <cell r="C9" t="str">
            <v>Asegurar, facilitar y fomentar la transparencia, el derecho de acceso a la información pública municipal, a la ciudadanía, en observancia de la normatividad legal aplicable, contribuyendo al ejercicio de un Gobierno abierto, incluyente, democrático, de rendición de cuentas y de resultados</v>
          </cell>
        </row>
        <row r="10">
          <cell r="C10" t="str">
            <v>Fomentar un Gobierno eficaz, honesto y transparente. Inspeccionar y vigilar el cumplimiento de la normatividad.  Actualizar, elaborar y operar eficientemente 
normas y reglamentos. • Transparentar las finanzas públicas  optimizando la utilización de los recursos  públicos conforme a la normatividad</v>
          </cell>
        </row>
        <row r="11">
          <cell r="C11" t="str">
            <v>26.1 Actualización de la plataforma digital de Información Publica. 26.2 Atención a la Ciudadanía.</v>
          </cell>
        </row>
        <row r="15">
          <cell r="B15" t="str">
            <v>El gobierno del H. Ayuntamiento de Eduardo Neri busca convertirse en un gobierno abierto con el objetivo de promover y fomentar la transparencia proactiva, impulsando un mayor interes publico para alcanzar una mayor participación ciudadana.</v>
          </cell>
          <cell r="C15" t="str">
            <v xml:space="preserve">Porcentaje de Eventos Realizados </v>
          </cell>
          <cell r="H15" t="str">
            <v>Reportes, Informes, Evidencias Fotográficas.</v>
          </cell>
        </row>
        <row r="17">
          <cell r="B17" t="str">
            <v>Aunmento de mecanismos de proteccion de datos personales en posesion de sujetos obligados</v>
          </cell>
          <cell r="C17" t="str">
            <v>Porcentaje Aunmento de mecanismos de proteccion de datos personales en posesion de sujetos obligados</v>
          </cell>
          <cell r="H17" t="str">
            <v>Mecanismos de Transparencia</v>
          </cell>
        </row>
        <row r="18">
          <cell r="B18" t="str">
            <v>Creacion de un reglamento de transparencia y acceso a la información pública en el municipio.</v>
          </cell>
          <cell r="C18" t="str">
            <v>Porcentaje Creacion de un reglamento de transparencia y acceso a la información pública en el municipio.</v>
          </cell>
          <cell r="G18" t="str">
            <v>Reglamento = (Reglamaentos implementados/Reglamentos programados)*100
R=(RI*RP)*100</v>
          </cell>
          <cell r="H18" t="str">
            <v>Reglamento</v>
          </cell>
        </row>
        <row r="19">
          <cell r="B19" t="str">
            <v>Aumento en los  mecanismos electrónico de solicitud de acceso a la información pública.</v>
          </cell>
          <cell r="C19" t="str">
            <v>Porcentaje Aumento en los  mecanismos electrónico de solicitud de acceso a la información pública.</v>
          </cell>
          <cell r="G19" t="str">
            <v>Motores de busqueda = (Motores de Busqueda Implementados/Motores de Busqueda Programados)*100
MB =(MBI/MBP)*100</v>
          </cell>
          <cell r="H19" t="str">
            <v>Informe</v>
          </cell>
        </row>
        <row r="20">
          <cell r="B20" t="str">
            <v>Desarrollo de información proactiva sugiere un uso en específico, o es útil para un grupo de personas en particular</v>
          </cell>
          <cell r="C20" t="str">
            <v>Porcentaje Desarrollo de información proactiva sugiere un uso en específico, o es útil para un grupo de personas en particular</v>
          </cell>
          <cell r="G20" t="str">
            <v>Sitio Web de Transparencia Municipal = (Sitio Web de Transparencia Municipal Implementados/Sitio Web de Transparencia Municipal Programado)*100
SWT = (SWTI/SWTP)*100</v>
          </cell>
          <cell r="H20" t="str">
            <v>Portal electrónico municipal de Transparencia</v>
          </cell>
        </row>
        <row r="21">
          <cell r="B21" t="str">
            <v>Mayor cumplimiento de las obligaciones de transparencia, generales y específicas en el municipio.</v>
          </cell>
          <cell r="C21" t="str">
            <v>Porcentaje Mayor cumplimiento de las obligaciones de transparencia, generales y específicas en el municipio.</v>
          </cell>
          <cell r="G21" t="str">
            <v>Obligaciones de Transparencia Generales y Especificos = (Obligaciones de Transparencia Generales y Especificos Implementados/Obligaciones de Transparencia Generales y Especificos Programados)*100
OTGE = (OTGEI/OTGEP)*100</v>
          </cell>
          <cell r="H21" t="str">
            <v>Cumplimiento de obligaciones de transparencia</v>
          </cell>
        </row>
        <row r="22">
          <cell r="B22" t="str">
            <v>Incremento en los conocimientos en los tratamientos de datos personales.</v>
          </cell>
          <cell r="C22" t="str">
            <v>Porcentaje Incremento en los conocimientos en los tratamientos de datos personales.</v>
          </cell>
          <cell r="H22" t="str">
            <v>Politicas de Agenda Gobierno Abierto</v>
          </cell>
        </row>
        <row r="23">
          <cell r="B23" t="str">
            <v>Existencia de un procedimiento de atención o de peticiones ciudadanas que ofrezca comprobante de recibido y tiempo aproximado de respuesta.</v>
          </cell>
          <cell r="C23" t="str">
            <v>Porcentaje Existencia de un procedimiento de atención o de peticiones ciudadanas que ofrezca comprobante de recibido y tiempo aproximado de respuesta.</v>
          </cell>
          <cell r="G23" t="str">
            <v>Estrategias Integral de Gobierno Abierto = (Estrategias Integral de Gobierno Abierto Implementados/Estrategias Integral de Gobierno Abierto Programados)*100
EIGA = (EIGAI/EIGAP)*100</v>
          </cell>
          <cell r="H23" t="str">
            <v>Estrategias de Gobierno Abierto</v>
          </cell>
        </row>
        <row r="24">
          <cell r="B24" t="str">
            <v>Creacion de manuales de procedimiento en la proteccion de datos personales.</v>
          </cell>
          <cell r="C24" t="str">
            <v>Porcentaje Creacion de manuales de procedimiento en la proteccion de datos personales.</v>
          </cell>
          <cell r="G24" t="str">
            <v>Estrategia de Comunicación de Gobierno Abierto = (Estrategia de Comunicación de Gobierno Abierto Implementados/Estrategia de Comunicación de Gobierno Abierto Programados)*100
ECGA = (ECGAI/ECGAP)*100</v>
          </cell>
          <cell r="H24" t="str">
            <v>Comunicación del Gobierno Abierto.</v>
          </cell>
        </row>
        <row r="25">
          <cell r="B25" t="str">
            <v>Creacion de una estrategia de comunicación para la promoción de Transparencia, así como sus procesos.</v>
          </cell>
          <cell r="C25" t="str">
            <v>Porcentaje Creacion de una estrategia de comunicación para la promoción de Transparencia, así como sus procesos.</v>
          </cell>
          <cell r="G25" t="str">
            <v>Capacitación de Gobierno Abierto = (Capacitación de Gobierno Abierto Implemetados/Capacitación de Gobierno Abierto Programados)
CGA = (CGAI/CGAP)*100</v>
          </cell>
          <cell r="H25" t="str">
            <v>Capacitaciones ciudadanas</v>
          </cell>
        </row>
        <row r="26">
          <cell r="B26" t="str">
            <v>Avance en losmecanismos de proteccion de datos personales en posesion de particulares</v>
          </cell>
          <cell r="C26" t="str">
            <v>Porcentaje Avance en losmecanismos de proteccion de datos personales en posesion de particulares</v>
          </cell>
          <cell r="H26" t="str">
            <v>Procesos de Inovacion Publica</v>
          </cell>
        </row>
        <row r="27">
          <cell r="B27" t="str">
            <v>Aumento  en las  capacitaciónes al personal del municipio sobre el proteccion de datos personales</v>
          </cell>
          <cell r="C27" t="str">
            <v>Porcentaje Aumento  en las  capacitaciónes al personal del municipio sobre el proteccion de datos personales</v>
          </cell>
          <cell r="G27" t="str">
            <v>Capacitaciones = (Capacitaciones Implentadas/Capacitaciones Programadas)*100
C = (CI/CP)*100</v>
          </cell>
          <cell r="H27" t="str">
            <v>Capacitaciones</v>
          </cell>
        </row>
        <row r="28">
          <cell r="B28" t="str">
            <v xml:space="preserve">Capacidad de Identificar la oportunidad de vincular los procesos e iniciativas de innovación pública, con la gestión del gobierno abierto. </v>
          </cell>
          <cell r="C28" t="str">
            <v xml:space="preserve">Porcentaje Capacidad de Identificar la oportunidad de vincular los procesos e iniciativas de innovación pública, con la gestión del gobierno abierto. </v>
          </cell>
          <cell r="H28" t="str">
            <v>Informe</v>
          </cell>
        </row>
        <row r="29">
          <cell r="B29" t="str">
            <v>Poner a disposición de la población los informes que generen el H. Ayuntamiento Municipal a través de diferentes medios digitales.</v>
          </cell>
          <cell r="C29" t="str">
            <v>Porcentaje Poner a disposición de la población los informes que generen el H. Ayuntamiento Municipal a través de diferentes medios digitales.</v>
          </cell>
          <cell r="G29" t="str">
            <v>Informe = (Informe Elaborados/Informaes Programados)*100
I = (IE*IP)*100</v>
          </cell>
          <cell r="H29" t="str">
            <v>Informe</v>
          </cell>
        </row>
        <row r="30">
          <cell r="B30" t="str">
            <v>Atencion a solicitudes de acceso a la información y de protección de datos personales recibidas</v>
          </cell>
          <cell r="C30" t="str">
            <v>Porcentaje Atencion a solicitudes de acceso a la información y de protección de datos personales recibidas</v>
          </cell>
          <cell r="G30" t="str">
            <v>Solicitudes de Informacion = (Solicitudes Atendidas/Solicitudes Programadas)*100
SI = (SA/SP)*100</v>
          </cell>
          <cell r="H30" t="str">
            <v xml:space="preserve">Solicitudes de Informacion </v>
          </cell>
        </row>
        <row r="31">
          <cell r="B31" t="str">
            <v>Revisar las solicitudes y turnarlas a las áreas competentes para dar respueta a las peticiones.</v>
          </cell>
          <cell r="C31" t="str">
            <v>Porcentaje Revisar las solicitudes y turnarlas a las áreas competentes para dar respueta a las peticiones.</v>
          </cell>
          <cell r="G31" t="str">
            <v>Solicitudes de Informacion = (Solicitudes Atendidas/Solicitudes Programadas)*100
SI = (SA/SP)*100</v>
          </cell>
          <cell r="H31" t="str">
            <v xml:space="preserve">Solicitudes de Informacion </v>
          </cell>
        </row>
        <row r="32">
          <cell r="B32" t="str">
            <v>Dar un seguimiento constante a la respuesta que proporcione el área administrativa en función a los tiempos establecidos.</v>
          </cell>
          <cell r="C32" t="str">
            <v>Porcentaje Dar un seguimiento constante a la respuesta que proporcione el área administrativa en función a los tiempos establecidos.</v>
          </cell>
          <cell r="G32" t="str">
            <v>Solicitudes de Informacion = (Solicitudes Atendidas/Solicitudes Programadas)*100
SI = (SA/SP)*100</v>
          </cell>
          <cell r="H32" t="str">
            <v xml:space="preserve">Solicitudes de Informacion </v>
          </cell>
        </row>
        <row r="33">
          <cell r="B33" t="str">
            <v>Dar respuesta a la solicitud de la ciudadanía por los medios solicitados a través del "Sistema de Solicitudes de Acceso a la Información (SISAI)".</v>
          </cell>
          <cell r="C33" t="str">
            <v>Porcentaje Dar respuesta a la solicitud de la ciudadanía por los medios solicitados a través del "Sistema de Solicitudes de Acceso a la Información (SISAI)".</v>
          </cell>
          <cell r="G33" t="str">
            <v>Solicitudes de Informacion = (Solicitudes Atendidas/Solicitudes Programadas)*100
SI = (SA/SP)*100</v>
          </cell>
          <cell r="H33" t="str">
            <v xml:space="preserve">Solicitudes de Informacion </v>
          </cell>
        </row>
      </sheetData>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
    </sheetNames>
    <sheetDataSet>
      <sheetData sheetId="0"/>
      <sheetData sheetId="1"/>
      <sheetData sheetId="2">
        <row r="7">
          <cell r="C7" t="str">
            <v>Programa 24. Planeando Juntos</v>
          </cell>
        </row>
        <row r="8">
          <cell r="C8" t="str">
            <v xml:space="preserve"> Eje Transversal  ¨Dimension Administrativa¨</v>
          </cell>
        </row>
        <row r="9">
          <cell r="C9" t="str">
            <v>Fomentar y fortalecer los objetivos plasmados a corto y mediano plazo para mejorar en los resultados obtenidos,</v>
          </cell>
        </row>
        <row r="10">
          <cell r="C10" t="str">
            <v>5. Garantizar la acción colaborativa con los tresniveles de Gobierno. 9. Transparentar las finanzas públicas optimizando la utilización de los recursos públicos conforme a la normatividad. 11. Lograr en tiempo y forma la elaboración de los informes trimestrales y cuenta pública.</v>
          </cell>
        </row>
        <row r="11">
          <cell r="C11" t="str">
            <v>24.1 Elaboración del Programa Operativo Anual del Municipio. 24.2 Concentración de información de diferentes áreas en cuanto a su calendarización y metas planteadas.
24.2 Actualización del Portal Municipal de Transparencia</v>
          </cell>
        </row>
        <row r="15">
          <cell r="B15" t="str">
            <v>Cumplimiento a  Factores Políticos,  Tecnológicos,  Legales,  Medioambientales, Socio-Culturales, Demográficos en  la Administración Municipal.</v>
          </cell>
          <cell r="C15" t="str">
            <v>Cumplir en tiempo y forma la normativa de la Ley 994 de Planeación del Estado Libre y Soberano de Guerrero.</v>
          </cell>
          <cell r="H15" t="str">
            <v>Plan Municipal de Desarrollo, Plan Estatal y Plataforma de Transparencia, PbR, POAs.</v>
          </cell>
        </row>
        <row r="16">
          <cell r="B16" t="str">
            <v xml:space="preserve"> Atención a la  importancia de  planeación estratégica para la ejecución y desarrollo con éxito de la Administración Municipal de Eduardo Neri.</v>
          </cell>
          <cell r="C16" t="str">
            <v>Efectiva  planeación  para la ejecución y desarrollo con éxito de la Administración Municipal de Eduardo Neri.</v>
          </cell>
          <cell r="G16" t="str">
            <v>Porcentaje de Efectividad = No. De Acciones Realizadas / No. De Acciones Programadas * 100             PE=NAR/NAP *100</v>
          </cell>
          <cell r="H16" t="str">
            <v>Plan Municipal de Desarrollo, Plan Estatal y Plataforma de Transparencia, PbR, POAs.</v>
          </cell>
        </row>
        <row r="17">
          <cell r="B17" t="str">
            <v>Eficiente planeación ordenada y amplios criterios para establecer prioridades por parte de las áreas administrativas.</v>
          </cell>
          <cell r="C17" t="str">
            <v>Adecuadas condiciones de  información recibida por parte de las areas administrativas.</v>
          </cell>
          <cell r="H17" t="str">
            <v>Plan Municipal de Desarrollo, Plan Estatal y Plataforma de Transparencia, PbR, POAs.</v>
          </cell>
        </row>
        <row r="18">
          <cell r="B18" t="str">
            <v xml:space="preserve">Mayor comunicación para mejorar el desarrollo de resultados y  análisis. de las distintas Áreas Municipales. </v>
          </cell>
          <cell r="C18" t="str">
            <v xml:space="preserve">Capacitación y asesoríao en la elaboración y seguimiento mensual y anual de los Programas Operativos Anuales de las distintas Áreas Municipales. </v>
          </cell>
          <cell r="G18" t="str">
            <v>Porcentaje de Capacitación = (No. De Áreas Capacitadas / No. Total de Áreas) * 100                               PC= (NAC/NTA) * 100</v>
          </cell>
          <cell r="H18" t="str">
            <v>Listas de asistencia, Plan de Formación, Evidencias fotográficas</v>
          </cell>
        </row>
        <row r="19">
          <cell r="B19" t="str">
            <v xml:space="preserve">Elaboración del Programa Operativo Anual del Municipio. Apoyar y definir tiempos para la gestión estratégica. </v>
          </cell>
          <cell r="C19" t="str">
            <v>Elaboración del Programa Operativo Anual del Municipio.</v>
          </cell>
          <cell r="G19" t="str">
            <v>Porcentaje de POA =( No. De POA Elaborados / No. Total de POA Programados) * 100      PPOA=(NPOAE/NTPOAP) * 100</v>
          </cell>
        </row>
        <row r="20">
          <cell r="B20" t="str">
            <v>Asesoría en el establecimiento de objetivos, metas, líneas de acción e indicadores de las diversas Áreas Municipales.</v>
          </cell>
          <cell r="C20" t="str">
            <v>Asesoría en el establecimiento de objetivos, metas, líneas de acción e indicadores de las diversas Áreas Municipales.</v>
          </cell>
        </row>
        <row r="21">
          <cell r="B21" t="str">
            <v>Aumento en el índice de unidades informativas formales.</v>
          </cell>
          <cell r="C21" t="str">
            <v>Aumento en el índice de unidades informativas formales.</v>
          </cell>
          <cell r="H21" t="str">
            <v>Plan Municipal de Desarrollo, Plan Estatal y Plataforma de Transparencia.</v>
          </cell>
        </row>
        <row r="22">
          <cell r="B22" t="str">
            <v>Revisión y Seguimiento del Presupuesto Basado en Resultados de las diversas Áreas Municipales.</v>
          </cell>
          <cell r="C22" t="str">
            <v>Revisión y Seguimiento del Presupuesto Basado en Resultados de las diversas Áreas Municipales.</v>
          </cell>
          <cell r="G22" t="str">
            <v>Porcentaje de PbR = (No. De PbR Elaborados / No. Total de PbR Programados) * 100      PPOA=(NPbRE/NTPbRP) * 100</v>
          </cell>
        </row>
        <row r="23">
          <cell r="B23" t="str">
            <v xml:space="preserve">Elaboracion del  Tercer  Informe de Gobierno </v>
          </cell>
          <cell r="C23" t="str">
            <v xml:space="preserve">Elaboracion del  Segundo Informe de Gobierno </v>
          </cell>
          <cell r="G23" t="str">
            <v>Porcentaje de PbR = (No. De PbR Elaborados / No. Total de PbR Programados) * 100      PPOA=(NPbRE/NTPbRP) * 100</v>
          </cell>
        </row>
        <row r="24">
          <cell r="B24" t="str">
            <v xml:space="preserve">Modificacion del Organigrama municipal </v>
          </cell>
          <cell r="G24" t="str">
            <v>Porcentaje de PbR = (No. De PbR Elaborados / No. Total de PbR Programados) * 100      PPOA=(NPbRE/NTPbRP) * 100</v>
          </cell>
          <cell r="H24" t="str">
            <v>Expedientes.</v>
          </cell>
        </row>
      </sheetData>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
    </sheetNames>
    <sheetDataSet>
      <sheetData sheetId="0"/>
      <sheetData sheetId="1"/>
      <sheetData sheetId="2">
        <row r="7">
          <cell r="C7" t="str">
            <v>Programa 5. salud para todos.</v>
          </cell>
        </row>
        <row r="8">
          <cell r="C8" t="str">
            <v>EJE: 1 Dimensión social desarrollo integral e incluyente.</v>
          </cell>
        </row>
        <row r="9">
          <cell r="C9" t="str">
            <v>Gestionar las condiciones para focalizar, incorporar y atender con calidad el sistema de salud, con la finalidad de reducir los padecimientos actuales y futuros del municipio de Eduardo Neri.</v>
          </cell>
        </row>
        <row r="10">
          <cell r="C10" t="str">
            <v>• Crear iniciativas para mejorar las condiciones de salud de la sociedad del municipio en materia de prevención, deporte y salubridad con atención prioritaria.
• Fomentar un sistema de atención y promoción a la inclusión de los grupos vulnerables mediante la participación activa de todos los sectores sociales.</v>
          </cell>
        </row>
        <row r="11">
          <cell r="C11" t="str">
            <v>5.1 Evaluación y mejoramiento del servicio de salud. 5.2 Diagnóstico de salud municipal 5.3 Servicio de primeros auxilios.</v>
          </cell>
        </row>
        <row r="15">
          <cell r="A15" t="str">
            <v>FIN</v>
          </cell>
          <cell r="B15" t="str">
            <v>Suficientes servicios de Salud.</v>
          </cell>
          <cell r="C15" t="str">
            <v>Brindar atención y tratamiento médico de calidad.</v>
          </cell>
          <cell r="G15" t="str">
            <v>Porcentaje de resoluciones aprobadas = (no. de proyectos terminados/ no. de proyectos programados) * 100.   PAP=(NPT/NPP) * 100</v>
          </cell>
          <cell r="H15" t="str">
            <v>Registro de asistencia, minutas de trabajo y evidencias fotográficas.</v>
          </cell>
        </row>
        <row r="16">
          <cell r="B16" t="str">
            <v>Disminuir el índice de desconocimiento sobre enfermedades de atención en el primer nivel de salud, en la población del municipio de Eduardo Neri.</v>
          </cell>
          <cell r="C16" t="str">
            <v>Porcentaje de cobertura de salud a la población del municipio y difusión de información médica eficiente.</v>
          </cell>
          <cell r="G16" t="str">
            <v>Porcentaje de resoluciones aprobadas = (no. de proyectos terminados/ no. de proyectos programados) * 100.   PAP=(NPT/NPP) * 101</v>
          </cell>
          <cell r="H16" t="str">
            <v>Registro de asistencia, minutas de trabajo y evidencias fotográficas.</v>
          </cell>
        </row>
        <row r="17">
          <cell r="B17" t="str">
            <v>Seguimiento en el procedimiento de atención del paciente.</v>
          </cell>
          <cell r="C17" t="str">
            <v>Porcentaje de consultas medico generales brindadas a la población en general.</v>
          </cell>
          <cell r="G17" t="str">
            <v>Porcentaje de resoluciones aprobadas = (no. de proyectos terminados/ no. de proyectos programados) * 100.   PAP=(NPT/NPP) * 102</v>
          </cell>
          <cell r="H17" t="str">
            <v>Registro de asistencia, minutas de trabajo y evidencias fotográficas.</v>
          </cell>
        </row>
        <row r="18">
          <cell r="B18" t="str">
            <v>Disminución de prevención de enfermedades.</v>
          </cell>
          <cell r="G18" t="str">
            <v>Porcentaje de resoluciones aprobadas = (no. de proyectos terminados/ no. de proyectos programados) * 100.   PAP=(NPT/NPP) * 103</v>
          </cell>
          <cell r="H18" t="str">
            <v>Registro de asistencia, minutas de trabajo y evidencias fotográficas.</v>
          </cell>
        </row>
        <row r="19">
          <cell r="B19" t="str">
            <v>Falta de atención medica de calidad.</v>
          </cell>
          <cell r="G19" t="str">
            <v>Porcentaje de resoluciones aprobadas = (no. de proyectos terminados/ no. de proyectos programados) * 100.   PAP=(NPT/NPP) * 104</v>
          </cell>
          <cell r="H19" t="str">
            <v>Registro de asistencia, minutas de trabajo y evidencias fotográficas.</v>
          </cell>
        </row>
        <row r="20">
          <cell r="B20" t="str">
            <v>Abastamiento de medicamentos.</v>
          </cell>
          <cell r="G20" t="str">
            <v>Porcentaje de resoluciones aprobadas = (no. de proyectos terminados/ no. de proyectos programados) * 100.   PAP=(NPT/NPP) * 105</v>
          </cell>
          <cell r="H20" t="str">
            <v>Registro de asistencia, minutas de trabajo y evidencias fotográficas.</v>
          </cell>
        </row>
        <row r="21">
          <cell r="B21" t="str">
            <v>Eficiente presupuesto para campañas de información y prevención.</v>
          </cell>
          <cell r="C21" t="str">
            <v>Porcentaje de programas gubernamentales difundidos en medios digitales y electrónicos..</v>
          </cell>
          <cell r="G21" t="str">
            <v>Porcentaje de resoluciones aprobadas = (no. de proyectos terminados/ no. de proyectos programados) * 100.   PAP=(NPT/NPP) * 106</v>
          </cell>
          <cell r="H21" t="str">
            <v>Registro de asistencia, minutas de trabajo y evidencias fotográficas.</v>
          </cell>
        </row>
        <row r="22">
          <cell r="B22" t="str">
            <v>Acceso a dependencias de salud.</v>
          </cell>
          <cell r="C22" t="str">
            <v>Porcentaje de programas gubernamentales acceso a la salud.</v>
          </cell>
          <cell r="G22" t="str">
            <v>Porcentaje de resoluciones aprobadas = (no. de proyectos terminados/ no. de proyectos programados) * 100.   PAP=(NPT/NPP) * 107</v>
          </cell>
          <cell r="H22" t="str">
            <v>Registro de asistencia, minutas de trabajo y evidencias fotográficas.</v>
          </cell>
        </row>
      </sheetData>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
    </sheetNames>
    <sheetDataSet>
      <sheetData sheetId="0"/>
      <sheetData sheetId="1"/>
      <sheetData sheetId="2">
        <row r="7">
          <cell r="C7" t="str">
            <v>4. Promoción de la Educación</v>
          </cell>
        </row>
        <row r="8">
          <cell r="C8" t="str">
            <v>I. DIMENSION SOCIAL.  Desarrollo Integral e incluyente</v>
          </cell>
        </row>
        <row r="9">
          <cell r="C9" t="str">
            <v>Coordinar con las diferentes áreas y jefaturas, acciones para incorporar las diferentes actividades, culturales, deportivas, recreativas, rescatando valores en la sociedad</v>
          </cell>
        </row>
        <row r="10">
          <cell r="C10" t="str">
            <v>Generar acciones de recuperación social a través de la creación, mejoramiento y rescate de una convivencia social, siendo un elemento articulador de los componentes culturales, deportivos y artísticos. 2.- Gestionar infraestructura educativa, equipamiento para la rehabilitación y construcción de espacios educativos</v>
          </cell>
        </row>
        <row r="11">
          <cell r="C11" t="str">
            <v>4.1 Semana Cultural y deportiva por el natalicio del Lic. Eduardo Neri Reynoso.                                                                                                                                                                                                                                                                                                                                                                                          4.2. Interculturalidad y competencia deoprtiva entre los municipios de la región centro</v>
          </cell>
        </row>
        <row r="15">
          <cell r="B15" t="str">
            <v>lograr una eduación equitativa e inclusiva del Municipio de Eduardo Neri</v>
          </cell>
          <cell r="C15" t="str">
            <v>Porcentaje de la Población Estudiantil de grupos vulnerables</v>
          </cell>
          <cell r="G15" t="str">
            <v>Porcentaje de Población Estudiantil = No. De Población Estudiantil  del Año 2021 / No. De Población Estudiantil del Año 2022 * 100. PPE=( NPE21/NPE22)*100</v>
          </cell>
          <cell r="H15" t="str">
            <v>Publicaciones del INEGI, Informes.</v>
          </cell>
        </row>
        <row r="16">
          <cell r="B16" t="str">
            <v>Mejora en la calidad educativa de la población urbana y rural del municipio.</v>
          </cell>
          <cell r="C16" t="str">
            <v>Porcentaje de Instituciones Trabajando</v>
          </cell>
          <cell r="G16" t="str">
            <v>Porcentaje de Instituciones Trabajando = No. De Instituciones Educativas Trabajando/ No. Total de Instituciones Educativas * 100. PIT=(NIET/NTIE)*100</v>
          </cell>
          <cell r="H16" t="str">
            <v>Informe, Reportes, Evidencias fotográficas.</v>
          </cell>
        </row>
        <row r="17">
          <cell r="B17" t="str">
            <v>Activar   actividades recreativas que promuevan la inserción escolar.</v>
          </cell>
          <cell r="C17" t="str">
            <v>Programa de trabajo (porcentaje)</v>
          </cell>
          <cell r="G17" t="str">
            <v>Avance de Programa de Trabajo = No. De Actividades Realizadas / No. De Actividades Programadas * 100. APT=(NAR/NAP)*100</v>
          </cell>
          <cell r="H17" t="str">
            <v>Informe, Reportes, Evidencias fotográficas.</v>
          </cell>
        </row>
        <row r="22">
          <cell r="B22" t="str">
            <v>Utilizar las plataformas digitales para compartir las campañas educativas, culturales, artisticas y deportivas</v>
          </cell>
          <cell r="C22" t="str">
            <v>Porcentaje de Interacción</v>
          </cell>
        </row>
      </sheetData>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
      <sheetName val="PbR"/>
      <sheetName val="POA"/>
    </sheetNames>
    <sheetDataSet>
      <sheetData sheetId="0"/>
      <sheetData sheetId="1"/>
      <sheetData sheetId="2">
        <row r="8">
          <cell r="C8" t="str">
            <v>EJE:III.- DIMENSIÓN TERRITORIAL (Fortalecimiento Urbano y Economico)</v>
          </cell>
        </row>
        <row r="9">
          <cell r="C9" t="str">
            <v>Apoyar a los productores del Municipio con asesorias, capacitaciones, semillas  mejoradas y agroquimicos a bajo costo,para la producción de los granos basicos en beneficio de la economia de sus familias.</v>
          </cell>
        </row>
        <row r="10">
          <cell r="C10" t="str">
            <v>Fortalecer la innovación de los procesos productivos de la industria manufacturera y las  empresas existentes.</v>
          </cell>
        </row>
        <row r="11">
          <cell r="C11" t="str">
            <v>16.1 Dotación de semillas mejoradas a productores. 16.2 programa de agroquimicos a bajo costo.</v>
          </cell>
        </row>
        <row r="15">
          <cell r="B15" t="str">
            <v>Promover el mejoramiento integral de la calidad de vida de la población y de las actividades económicas del municipio de Eduardo Neri y dar cumplimiento ante la Secretaría de Desarrollo Rural y Equidad para las Comunidades.</v>
          </cell>
          <cell r="C15" t="str">
            <v>Porcentaje de ingresos económicos</v>
          </cell>
        </row>
        <row r="16">
          <cell r="B16" t="str">
            <v>Mejor inversión en la agricultura en pequeña escala y el desarrollo rural inclusivo, para una mejor Calidad y rendimiento en la producción de sus cosechas de los campesinos del municipio de Eduardo Neri.</v>
          </cell>
          <cell r="C16" t="str">
            <v>Porcentaje de procesos, técnicas y programas.</v>
          </cell>
        </row>
        <row r="17">
          <cell r="B17" t="str">
            <v>Visión unificada de los programas de Los tres niveles de  Gobierno, en el ámbito rural.</v>
          </cell>
        </row>
        <row r="18">
          <cell r="B18" t="str">
            <v xml:space="preserve"> Interés público del desarrollo rural sustentable que incluye la planeación y organización de la producción agropecuaria y comercialización.</v>
          </cell>
          <cell r="C18" t="str">
            <v>Porcentaje de distribución de fertilizante.</v>
          </cell>
        </row>
        <row r="19">
          <cell r="B19" t="str">
            <v>Eficiente apoyo  a la inclusión social en los insumos de semillas y agroquímicos a bajo costo. Brindar apoyo e información a los sembradores del municipio en coordinación con personal del programa "sembrando vida".</v>
          </cell>
          <cell r="C19" t="str">
            <v>Porcentaje de apoyo e información.</v>
          </cell>
        </row>
        <row r="20">
          <cell r="B20" t="str">
            <v>Eficiente apoyo a productores del municipio para mejora del rendimiento en sus cosechas y calidad de vida de los productores del municipio.</v>
          </cell>
          <cell r="C20" t="str">
            <v>Porcentaje de agroquímicos y semillas.</v>
          </cell>
        </row>
        <row r="21">
          <cell r="B21" t="str">
            <v>Reordenar las acciones de las dependencias gubernamentales que actúan en el medio rural.</v>
          </cell>
        </row>
        <row r="22">
          <cell r="B22" t="str">
            <v>Implementación de  apoyos con proyectos productivos a programas federales.</v>
          </cell>
          <cell r="C22" t="str">
            <v>Porcentaje de prevención de incendios.</v>
          </cell>
        </row>
      </sheetData>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sheetNames>
    <sheetDataSet>
      <sheetData sheetId="0"/>
      <sheetData sheetId="1"/>
      <sheetData sheetId="2">
        <row r="7">
          <cell r="C7" t="str">
            <v>3.- comunidades integradas.</v>
          </cell>
        </row>
        <row r="8">
          <cell r="C8" t="str">
            <v xml:space="preserve">1  DIMENSION SOCIAL , DESARROLLO INTEGRAL E INCLUYENTE </v>
          </cell>
        </row>
        <row r="9">
          <cell r="C9" t="str">
            <v>Realizar gestiones para fortalecer, el desarrollo, la inclusión y la cohesión social de las comunidades del Municipio.</v>
          </cell>
        </row>
        <row r="10">
          <cell r="C10" t="str">
            <v xml:space="preserve">  1.- Gestionar infraestructura educativa, equipamiento para la rehabilitación y construcción de espacios educativo.  2.-Incrementar el bienestar social de la población vulnerable del Municipio.   3.- Apoyar al migrante con opciones de autoempleo. </v>
          </cell>
        </row>
        <row r="11">
          <cell r="C11" t="str">
            <v>3.1 Asesoría legal a comisarios y delegados mediante cursos y talleres. 3.2 Seguimiento a las gestiones realizadas por los Comisarios y Delegados mediante reuniones.
3.3 Integración del COPLADMUN.</v>
          </cell>
        </row>
        <row r="15">
          <cell r="B15" t="str">
            <v>Eficiente atención y comunicación entre las comunidades y sectores de salud del municipio, para acercar jornadas medico asistenciales y mejor atención humana.</v>
          </cell>
          <cell r="C15" t="str">
            <v>Porcentaje de organización</v>
          </cell>
        </row>
        <row r="16">
          <cell r="B16" t="str">
            <v>Acceso a los servicios de salud y mayor inclusión en las  comunidades del Municipio de Eduardo Neri.</v>
          </cell>
        </row>
        <row r="18">
          <cell r="B18" t="str">
            <v>Acercar a las comunidades los programas o servicios que ofrece el H. Ayuntamiento.</v>
          </cell>
          <cell r="C18" t="str">
            <v xml:space="preserve">Porcentaje de gestion </v>
          </cell>
        </row>
        <row r="19">
          <cell r="B19" t="str">
            <v>Mayor  difusión de los programas y apoyos en los  medios oficiales, para evitar la discriminación en zonas vulnerables.</v>
          </cell>
        </row>
        <row r="21">
          <cell r="B21" t="str">
            <v>Gestionar suficientes recursos económicos para accesar a servicios médicos.</v>
          </cell>
        </row>
        <row r="22">
          <cell r="B22" t="str">
            <v>Resultados laborales de calidad para evitar altas tasas de pobreza.</v>
          </cell>
          <cell r="C22" t="str">
            <v xml:space="preserve">Porcentaje de atencion </v>
          </cell>
        </row>
      </sheetData>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
    </sheetNames>
    <sheetDataSet>
      <sheetData sheetId="0"/>
      <sheetData sheetId="1"/>
      <sheetData sheetId="2">
        <row r="7">
          <cell r="C7" t="str">
            <v>18. Registro civil eficaz</v>
          </cell>
        </row>
        <row r="8">
          <cell r="C8" t="str">
            <v>Estrategia Transversal "Dimensión administrativa y ciudadana"</v>
          </cell>
        </row>
        <row r="9">
          <cell r="C9" t="str">
            <v>Brindar una atención digna y de calidad a la ciudadania que se acerque a la oficialia del Registro Civil a solicitar los diferentes servicios que este ofrece.</v>
          </cell>
        </row>
        <row r="10">
          <cell r="C10" t="str">
            <v>8.-Actualizar, elaborar y operar eficientemente normas y reglamentos, 10.-Mejorar estrategias de recaudación de ingresos.</v>
          </cell>
        </row>
        <row r="11">
          <cell r="C11" t="str">
            <v>18.1 Promover y coordinar bodas comunitarias gratuitas en beneficio a la economía de los ciudadanos, en especial en zonas vulnerables, 18.2.-Elaboración de registro y expedición de actas1 de nacimiento, matrmonios, defuciones, divorcios reconocimiento y adopciones.18.3.-Brindar imformación a todos los solicitantes que se acerquen a las ofinas de la oficialia.</v>
          </cell>
        </row>
        <row r="15">
          <cell r="B15" t="str">
            <v xml:space="preserve">Asegurar que cada ciudadano tenga un solo registro y una sola curp. </v>
          </cell>
          <cell r="C15" t="str">
            <v>Porcentaje de resultados.</v>
          </cell>
          <cell r="H15" t="str">
            <v>Informes y reportes mensuales</v>
          </cell>
        </row>
        <row r="16">
          <cell r="B16" t="str">
            <v xml:space="preserve">Garantizar la identidad juridica a los niños para que puedan ingresar al sistema de educacion. </v>
          </cell>
          <cell r="C16" t="str">
            <v>Porcentaje de resultados.</v>
          </cell>
          <cell r="H16" t="str">
            <v>Informes y reportes mensuales</v>
          </cell>
        </row>
        <row r="17">
          <cell r="B17" t="str">
            <v>Facilitar ingresos a programas sociales, estatal y federal asi como la obtención de sus actas de nacimiento.</v>
          </cell>
          <cell r="C17" t="str">
            <v>Porcentaje de difución y crecimiento.</v>
          </cell>
        </row>
        <row r="18">
          <cell r="B18" t="str">
            <v>Avatir el resago registral que existe  en nuestro municipio</v>
          </cell>
          <cell r="C18" t="str">
            <v>porcentaje de cumplimiento.</v>
          </cell>
          <cell r="H18" t="str">
            <v>Informes y reportes mensuales</v>
          </cell>
        </row>
        <row r="19">
          <cell r="B19" t="str">
            <v xml:space="preserve">Realizar jornadas asistenciales mas frecuentes a las comunidades   </v>
          </cell>
          <cell r="C19" t="str">
            <v>Porcentaje de difución y crecimiento.</v>
          </cell>
          <cell r="H19" t="str">
            <v>Informes y reportes mensuales</v>
          </cell>
        </row>
        <row r="20">
          <cell r="B20" t="str">
            <v xml:space="preserve">Mejorar la atención a los ciudadanos del municipio de eduardo neri.  </v>
          </cell>
          <cell r="C20" t="str">
            <v>Porcentaje de difución y crecimiento.</v>
          </cell>
          <cell r="H20" t="str">
            <v>capacitaciones</v>
          </cell>
        </row>
        <row r="21">
          <cell r="B21" t="str">
            <v xml:space="preserve">Asi como la curp de todos los  ciudadanos. </v>
          </cell>
          <cell r="C21" t="str">
            <v>Porcentaje de calidad y crecimiento.</v>
          </cell>
          <cell r="H21" t="str">
            <v>Informes y reportes mensuales</v>
          </cell>
        </row>
        <row r="22">
          <cell r="B22" t="str">
            <v xml:space="preserve">Eficientizar en tiempo y forma todos los tramites </v>
          </cell>
          <cell r="C22" t="str">
            <v>porcentaje de cumplimiento.</v>
          </cell>
        </row>
      </sheetData>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
    </sheetNames>
    <sheetDataSet>
      <sheetData sheetId="0"/>
      <sheetData sheetId="1"/>
      <sheetData sheetId="2">
        <row r="7">
          <cell r="C7" t="str">
            <v>1. Sociedad Informada</v>
          </cell>
        </row>
        <row r="8">
          <cell r="C8" t="str">
            <v>EJE 1: DIMENSIÓN SOCIAL, DESARROLLO INTEGRAL E INCLUYENTE</v>
          </cell>
        </row>
        <row r="9">
          <cell r="C9" t="str">
            <v>Aumentar el bienestar social de la ciudadanía, fortaleciendo el tejido social mediante una estrategia integral de desarrollo humano y social promoviendo mejores condiciones de convivencia comunitaria a través de la cultura, el deporte, la educación y la salud, a través de programas con sentido integral e incluyente.</v>
          </cell>
        </row>
        <row r="10">
          <cell r="C10" t="str">
            <v>Consolidar un esquema de vinculación social con atención prioritaria.</v>
          </cell>
        </row>
        <row r="11">
          <cell r="C11" t="str">
            <v xml:space="preserve">1.1 utilizar todos los medios electrónicos e impresos posibles para que la sociedad se encuentre informada sobre las obras, acciones y servicios que ofrecen 
1.2 mantener actualizado el registro de archivo fotográfico. 1.3. Elaboración y difusión de la gaceta informativa del h. ayuntamiento  </v>
          </cell>
        </row>
        <row r="15">
          <cell r="B15" t="str">
            <v>Cubrir y difundir con oportunidad, claridad y prontitud las actividades del gobierno municipal a través de los medios de comunicación, para mantener informada a la población sobre las actividades del h. ayuntamiento.</v>
          </cell>
          <cell r="C15" t="str">
            <v>Programas gubernamentales difundidos.</v>
          </cell>
          <cell r="G15" t="str">
            <v xml:space="preserve">Número de programas gubernamentales 
Difundidos en el periodo t)-(número de programas gubernamentales difundidos en periodo t-1)
</v>
          </cell>
          <cell r="H15" t="str">
            <v>Archivos y reportes de Presidencía, la Secretaría General, la Dirección de Planeación, de Comunicación Social y la Coordinación de Eventos Cívicos y Culturales, así como de las demás Direcciones de la Administración Municipal.</v>
          </cell>
        </row>
        <row r="16">
          <cell r="B16" t="str">
            <v>Posicionar una adecuada imagen pública, considerando que es la percepción que se tiene de nuestro gobierno ante la población.</v>
          </cell>
          <cell r="C16" t="str">
            <v>Porcentaje de programas gubernamentales difundidos por Direcciones.</v>
          </cell>
        </row>
        <row r="18">
          <cell r="B18" t="str">
            <v>Elaboración de boletines informativos, carteles y volantes.</v>
          </cell>
          <cell r="H18" t="str">
            <v>Archivos y reportes de la Secretaría General, la Dirección de Planeación, de Comunicación Social y la Coordinación de Eventos Cívicos y Culturales, así como de las demás Direcciones de la Administración Municipal.</v>
          </cell>
        </row>
        <row r="19">
          <cell r="B19" t="str">
            <v>Adquisición de software y equipo para diseño audiovisual.</v>
          </cell>
        </row>
      </sheetData>
      <sheetData sheetId="3"/>
      <sheetData sheetId="4">
        <row r="25">
          <cell r="AA25" t="str">
            <v>1.8. Otros Servicios Generales</v>
          </cell>
        </row>
        <row r="26">
          <cell r="AA26" t="str">
            <v>1.8.3. Servicios de comunicación  y medios</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
      <sheetName val="FICHA TECNIC"/>
      <sheetName val="FICHA TECNIC (2)"/>
      <sheetName val="FICHA TECNIC (3)"/>
      <sheetName val="FICHA TECNIC (4)"/>
      <sheetName val="FICHA TECNIC (5)"/>
      <sheetName val="FICHA TECNIC (6)"/>
      <sheetName val="FICHA TECNIC (7)"/>
      <sheetName val="Hoja1"/>
    </sheetNames>
    <sheetDataSet>
      <sheetData sheetId="0"/>
      <sheetData sheetId="1"/>
      <sheetData sheetId="2">
        <row r="7">
          <cell r="C7" t="str">
            <v>Programa 2.  Bienestar en Eduardo Neri</v>
          </cell>
        </row>
        <row r="8">
          <cell r="C8" t="str">
            <v>EJE 1: Dimensión Social. Desarrollo Integral e Incluyente</v>
          </cell>
        </row>
        <row r="9">
          <cell r="C9" t="str">
            <v>Contribuir al bienestar social incluyendo la participación ciudadana en los programas de desarrollo integral, en materia de desarrollo humano, salud, inclusión social y mejora en las oportunidades de empleo para la ciudadanía.</v>
          </cell>
        </row>
        <row r="10">
          <cell r="C10" t="str">
            <v>Disminuir las carencias sociales mejorando significativamente las condiciones de vida en el Municipio. • Incrementar el bienestar social de la población vulnerable del Municipio. Fomentar un sistema de atención y promoción a la inclusión de los grupos vulnerables mediante la participación activa de todos los sectores sociales. • Apoyar al migrante con opciones de autoempleo</v>
          </cell>
        </row>
        <row r="11">
          <cell r="C11" t="str">
            <v>2.1 Entrega de despensas a personas más necesitadas. 2.2 Entrega de herramientas de trabajo a productores de escasos recursos. 2.3 Entrega de obras en coordinación con la congregación Mariana Trinitaria. 2.4 Subsidios en material educativo. 2.5 Gestiones ambientales.</v>
          </cell>
        </row>
        <row r="15">
          <cell r="B15" t="str">
            <v>Mejor calidad de vida e inclusión social de la población del municipio de Eduardo Neri.</v>
          </cell>
          <cell r="C15" t="str">
            <v>Porcentaje de Personas en Situación de Pobreza</v>
          </cell>
          <cell r="H15" t="str">
            <v>Informes y Reportes y Evidencias Fotográficas.</v>
          </cell>
        </row>
        <row r="16">
          <cell r="B16" t="str">
            <v>Disminución del nivel de pobreza y mayor igualdad social en el municipio de Eduardo Neri</v>
          </cell>
          <cell r="C16" t="str">
            <v>Porcentaje de Población Atendida</v>
          </cell>
          <cell r="H16" t="str">
            <v>Informe Estadística, CONEVAL.</v>
          </cell>
        </row>
        <row r="17">
          <cell r="B17" t="str">
            <v>Mayor informacion acerca de los programas y sus beneficios en la poblacion mas vulnerable de Eduardo Neri</v>
          </cell>
          <cell r="C17" t="str">
            <v>Porcentaje de ingreso a los programas sociales</v>
          </cell>
          <cell r="H17" t="str">
            <v>Informe Estadística, CONEVAL.</v>
          </cell>
        </row>
        <row r="18">
          <cell r="B18" t="str">
            <v>Mayor y mejor ingesta de alimentos saludables  en las comunidades, más vulnerables acerca de los programas del gobierno federal, estatal y  municipal.</v>
          </cell>
          <cell r="C18" t="str">
            <v>Porcentaje del incremento de información acerca de los programas sociales</v>
          </cell>
          <cell r="H18" t="str">
            <v>Reportes, Informes, Evidencias fotográficas.</v>
          </cell>
        </row>
        <row r="19">
          <cell r="B19" t="str">
            <v>Facil acceso a materiales y articulos para el hogar</v>
          </cell>
          <cell r="C19" t="str">
            <v>Porcentaje de ingreso a los programas sociales de población</v>
          </cell>
          <cell r="H19" t="str">
            <v>Padrón de
Beneficiarios</v>
          </cell>
        </row>
        <row r="20">
          <cell r="B20" t="str">
            <v>Incursión a los programas en atención al bienestar social de los grupos vulnerables.</v>
          </cell>
          <cell r="C20" t="str">
            <v>Porcentaje de ingreso a los programas sociales</v>
          </cell>
          <cell r="H20" t="str">
            <v>Informe Estadística, CONEVAL.</v>
          </cell>
        </row>
        <row r="21">
          <cell r="B21" t="str">
            <v>Llevar a   las localidades del municipio de Eduardo Neri los programas de Canasta Básica y carne a bajo costo.</v>
          </cell>
          <cell r="C21" t="str">
            <v>Porcentaje de Grupos de Trabajo creados</v>
          </cell>
          <cell r="H21" t="str">
            <v>Listas de asistencia, Plan de Formación, Evidencias fotográficas.</v>
          </cell>
        </row>
        <row r="22">
          <cell r="B22" t="str">
            <v>Llevar a  las localidades del municipio de Eduardo Neri el programa de Canasta Básica. En donde se ofrece: huevo, azucar,frijol, arroz y aceite a bajo costo.</v>
          </cell>
          <cell r="C22" t="str">
            <v>Porcentaje de Localidades donde se entrega los productos de la canasta basica y carne a bajo costo.</v>
          </cell>
          <cell r="H22" t="str">
            <v>Reportes y evidencia documental.</v>
          </cell>
        </row>
        <row r="23">
          <cell r="B23" t="str">
            <v>Gestión de tinacos, laminas, juegos de baño y animales de cria a bajo costo</v>
          </cell>
          <cell r="C23" t="str">
            <v>Porcentaje de personas beneficiadas con el programa</v>
          </cell>
          <cell r="H23" t="str">
            <v>eportes y Evidencia documental y fotografica.</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
    </sheetNames>
    <sheetDataSet>
      <sheetData sheetId="0"/>
      <sheetData sheetId="1"/>
      <sheetData sheetId="2">
        <row r="7">
          <cell r="C7" t="str">
            <v>23. Logistica interna</v>
          </cell>
        </row>
        <row r="8">
          <cell r="C8" t="str">
            <v>Estrategia transversal dimensión administrativa y ciudadana.</v>
          </cell>
        </row>
        <row r="9">
          <cell r="C9" t="str">
            <v>Apoyar y coordinarse en todo momento con las diferentes áreas que requieran de algún servicio o evento.</v>
          </cell>
        </row>
        <row r="10">
          <cell r="C10" t="str">
            <v xml:space="preserve">Inspeccionar y vigilar el cumplimiento de la normatividad. Transparentar las finanzas públicas optimizando la utilización de los recursos públicos conforme a la normatividad. </v>
          </cell>
        </row>
        <row r="11">
          <cell r="C11" t="str">
            <v>23.1. Dotacion de insumos de papeleria y equipo de oficina a las diferentes areas de la Administracion.  23.2. Apoyo en los diferentes eventos civicos y culturales, con el equipamiento de mobiliario.  23.3.  Apoyo con los templetes en los eventos a realizarse por las diferentes fechas , civico, culturales y de alta relevancia.</v>
          </cell>
        </row>
      </sheetData>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
    </sheetNames>
    <sheetDataSet>
      <sheetData sheetId="0"/>
      <sheetData sheetId="1"/>
      <sheetData sheetId="2">
        <row r="15">
          <cell r="B15" t="str">
            <v>Eficiente logística de eventos en el municipio cumpliendo con el equipo, material e insumos de manera oportuna.</v>
          </cell>
          <cell r="C15" t="str">
            <v>Porcentaje de Eventos</v>
          </cell>
          <cell r="H15" t="str">
            <v>Oficios, bitácoras  fotograficas.</v>
          </cell>
        </row>
        <row r="16">
          <cell r="H16" t="str">
            <v>Oficios y bitácoras  fotografías</v>
          </cell>
        </row>
        <row r="17">
          <cell r="B17" t="str">
            <v>Eficiencia en el desarrollo de actividades de logística.</v>
          </cell>
          <cell r="H17" t="str">
            <v>Oficios, bitácoras  fotografías y supervisión del  persona de limpieza.</v>
          </cell>
        </row>
        <row r="18">
          <cell r="H18" t="str">
            <v>Oficios y bitácoras  fotografías</v>
          </cell>
        </row>
        <row r="19">
          <cell r="H19" t="str">
            <v>Informes pormenorizado de la diversas actividadaes cubiertas.</v>
          </cell>
        </row>
        <row r="20">
          <cell r="H20" t="str">
            <v>Oficios, bitácoras, fotografías y supervisión personal.</v>
          </cell>
        </row>
        <row r="21">
          <cell r="H21" t="str">
            <v>Oficios y bitácoras  fotografías</v>
          </cell>
        </row>
        <row r="22">
          <cell r="C22" t="str">
            <v>Porcentaje de Revisiones</v>
          </cell>
          <cell r="H22" t="str">
            <v>Supervisión personal y bitácoras  fotografías.</v>
          </cell>
        </row>
        <row r="23">
          <cell r="B23" t="str">
            <v>entrega oportuna del mobiliario y herramientas al lugar que se solicIta.</v>
          </cell>
          <cell r="C23" t="str">
            <v>porcentaje de atencion</v>
          </cell>
        </row>
      </sheetData>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
      <sheetName val="ÁRBOL DE OBJETIVOS "/>
      <sheetName val="MIR "/>
      <sheetName val="PbR"/>
      <sheetName val="POA  "/>
    </sheetNames>
    <sheetDataSet>
      <sheetData sheetId="0"/>
      <sheetData sheetId="1"/>
      <sheetData sheetId="2">
        <row r="7">
          <cell r="C7" t="str">
            <v xml:space="preserve">12. Obras incluyentes </v>
          </cell>
        </row>
        <row r="8">
          <cell r="C8" t="str">
            <v>EJE III   DIMENSION TERRITORIAL.  Fortalecimiento Urbano y Economico.</v>
          </cell>
        </row>
        <row r="9">
          <cell r="C9" t="str">
            <v>Ejecutar y verificar las obras publicas propuestas para que sean construidas con calidady beneficien a un numero significativo de habitantaes del municipio de Eduardo Neri</v>
          </cell>
        </row>
        <row r="10">
          <cell r="C10" t="str">
            <v xml:space="preserve"> planear obras sustentables en beneficios de agua potable a toda la ciudadania.2.- Realizar  una gestion ambiental mediantes servicios publicos de calidad</v>
          </cell>
        </row>
        <row r="11">
          <cell r="C11" t="str">
            <v>12.1 Infraestructura de Agua Potable y Campañas de concientización sobre el cuidado del Agua.</v>
          </cell>
        </row>
        <row r="15">
          <cell r="B15" t="str">
            <v>Competente abastecimiento de Agua Potable y de particularidad para la poblacion de Eduardo Neri</v>
          </cell>
          <cell r="C15" t="str">
            <v>Competente suministro de agua potable</v>
          </cell>
          <cell r="G15" t="str">
            <v>Numero de informes programadas  / Numero de informes realizadas *100   (NIP/NIR)*100 = 100%</v>
          </cell>
          <cell r="H15" t="str">
            <v xml:space="preserve">osbservaciones de campo y estadisticas </v>
          </cell>
        </row>
        <row r="16">
          <cell r="B16" t="str">
            <v>Progresar en el abastecimineto de Agua Potable a la poblacion en general</v>
          </cell>
          <cell r="C16" t="str">
            <v>Un alto nivel de calidad de agua potable</v>
          </cell>
          <cell r="G16" t="str">
            <v>Numero de informes programadas  / Numero de informes realizadas *100   (NIP/NIR)*100 = 100%</v>
          </cell>
          <cell r="H16" t="str">
            <v xml:space="preserve">osbservaciones de campo y estadisticas </v>
          </cell>
        </row>
        <row r="17">
          <cell r="B17" t="str">
            <v>Conservacion y cuidado a los tanques de almacenamiento para una excelente calidad del Agua Potable</v>
          </cell>
          <cell r="C17" t="str">
            <v>Mantener en excelentes condiciones los tanques de almacenamiento para una mas alta calidad de agua potable</v>
          </cell>
        </row>
        <row r="18">
          <cell r="B18" t="str">
            <v>Adecuada restauracion en los conductos de la red de Agua Potable</v>
          </cell>
          <cell r="C18" t="str">
            <v>superior flujo de agua potable</v>
          </cell>
          <cell r="H18" t="str">
            <v xml:space="preserve">osbservaciones de campo y estadisticas </v>
          </cell>
        </row>
        <row r="19">
          <cell r="B19" t="str">
            <v>Dispocision y ordenacion con el equipo de trabajadores para una excelente distribucion de Agua Potable en la poblacion</v>
          </cell>
          <cell r="C19" t="str">
            <v>Vital liquido para la poblacion en general</v>
          </cell>
          <cell r="H19" t="str">
            <v xml:space="preserve">control interno de la obra termionada </v>
          </cell>
        </row>
        <row r="20">
          <cell r="B20" t="str">
            <v>Instalacion de valvulas en los distintossectores que lo demanden para un servicio de calidad</v>
          </cell>
          <cell r="C20" t="str">
            <v>Inspeccion del esencial liquido</v>
          </cell>
          <cell r="H20" t="str">
            <v>control de vitacora y la operación del POA</v>
          </cell>
        </row>
        <row r="21">
          <cell r="B21" t="str">
            <v>Funcional interes en las fugas de Agua para regenerar el rendimiento en la poblacion</v>
          </cell>
          <cell r="C21" t="str">
            <v>Prevenir la filtracion del agua de los coductos</v>
          </cell>
          <cell r="H21" t="str">
            <v xml:space="preserve">control interno de la obra termionada </v>
          </cell>
        </row>
        <row r="22">
          <cell r="B22" t="str">
            <v>Una buena ejecucion de obra en la red de conductos de Agua Potable</v>
          </cell>
          <cell r="C22" t="str">
            <v>Aproximar la red de conductos para satisfacer a la poblacion</v>
          </cell>
          <cell r="H22" t="str">
            <v xml:space="preserve">osbservaciones de campo y estadisticas </v>
          </cell>
        </row>
      </sheetData>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
      <sheetName val="POA  (2)"/>
    </sheetNames>
    <sheetDataSet>
      <sheetData sheetId="0"/>
      <sheetData sheetId="1"/>
      <sheetData sheetId="2">
        <row r="7">
          <cell r="C7" t="str">
            <v>Programa 15. Eficiencia en los Servicios Públicos</v>
          </cell>
        </row>
        <row r="8">
          <cell r="C8" t="str">
            <v>EJE III Dimensión Territorial (Fortalecimiento Urbano  y Económico)</v>
          </cell>
        </row>
        <row r="9">
          <cell r="C9" t="str">
            <v>satisfacer las necidades de aseo publico y recoleccion de residuos solidos, alumbrado publico,ademas del mentenimiento de parques y jardines municipales para el mejoramiento de la imagen urbana.</v>
          </cell>
        </row>
        <row r="10">
          <cell r="C10" t="str">
            <v>Realizar una gestión ambiental mediante servicios públicos de calidad para la prevención de difentes tipos de enfermedades .</v>
          </cell>
        </row>
        <row r="11">
          <cell r="C11" t="str">
            <v>15.1 Campaña de descacharrización de limpia.   15.2 Campaña de concientización sobre la limpieza del panteón.</v>
          </cell>
        </row>
        <row r="15">
          <cell r="B15" t="str">
            <v xml:space="preserve"> Un buen funcionamiento oportuno y con eficiente rendimiento en la prestación de los Servicios Públicos en mejoramientos urbanos de caliadad</v>
          </cell>
          <cell r="C15" t="str">
            <v>Mejorar el acceso y calidad de los servicios públicos</v>
          </cell>
          <cell r="G15" t="str">
            <v>Porcentaje del buen funcionamiento de la prestacion de los Servicios Publicos=(No. De servicios Publicos prestados /NO. total de servicios Publicos brindados )*100 PBFPSP=(NSP/NTSP)*100</v>
          </cell>
          <cell r="H15" t="str">
            <v xml:space="preserve">Oficios y reportes telefonicos </v>
          </cell>
        </row>
        <row r="16">
          <cell r="B16" t="str">
            <v>Satisfacer las necesidades más requeridas para la prestación de servicos publicos de calidad en aseo público y recolección de residuos sólidos, alumbrado público, además del
mantenimiento de panteones, parques y jardines municipales; para el mejoramiento de la imagen urbana.</v>
          </cell>
          <cell r="C16" t="str">
            <v>Dar soluciones positivas a las solicitudes de la ciudadania.</v>
          </cell>
          <cell r="H16" t="str">
            <v>Solicitudes y reportes recibidos</v>
          </cell>
        </row>
        <row r="17">
          <cell r="B17" t="str">
            <v>implementar un programa bajo mecanismos de operación y de administración en la proyección,inducción y ejecución para la prestación de servicos publicos de calidad con el objeto de encontrar el bien común ante la ciudadania y el mejoramiento de la imagen urbana.</v>
          </cell>
          <cell r="C17" t="str">
            <v>Realizar las acciones administrativas correspondiente en atención y participacion de cada jefatura</v>
          </cell>
          <cell r="H17" t="str">
            <v>Oficios de solicitudes y resporte de queja recibidas.</v>
          </cell>
        </row>
        <row r="21">
          <cell r="B21" t="str">
            <v>ejecutar acciones preventivas y de correción para la prestación de servicios públicos de calidad.</v>
          </cell>
          <cell r="C21" t="str">
            <v>Calidad de los servicos publicos</v>
          </cell>
        </row>
        <row r="22">
          <cell r="H22" t="str">
            <v>Control de asistencia y capacitación laboral</v>
          </cell>
        </row>
      </sheetData>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
    </sheetNames>
    <sheetDataSet>
      <sheetData sheetId="0"/>
      <sheetData sheetId="1"/>
      <sheetData sheetId="2">
        <row r="15">
          <cell r="B15" t="str">
            <v>Mejor nivel de desarrollo económico social.</v>
          </cell>
          <cell r="C15" t="str">
            <v>Porcentaje de calidad de vida.</v>
          </cell>
        </row>
        <row r="16">
          <cell r="B16" t="str">
            <v xml:space="preserve">Mejora de difusion  en redes sociales y en el mercado en general de comerciantes y productores en Eduardo Neri. </v>
          </cell>
          <cell r="C16" t="str">
            <v xml:space="preserve">Porcentaje de calidad de vida </v>
          </cell>
        </row>
        <row r="17">
          <cell r="B17" t="str">
            <v xml:space="preserve">Aumentar la oferta de proyectos de capacitación y formación en el municipio. </v>
          </cell>
        </row>
        <row r="18">
          <cell r="B18" t="str">
            <v>Mejorar el cumplimiento en la ejecución de los programas de desarrollo.</v>
          </cell>
          <cell r="C18" t="str">
            <v>porcentaje de apoyo</v>
          </cell>
        </row>
        <row r="19">
          <cell r="B19" t="str">
            <v>Mejora de Aislamiento social  con los grupos sociales de cada comunidad.</v>
          </cell>
          <cell r="C19" t="str">
            <v>Porcentaje de convenios</v>
          </cell>
          <cell r="H19" t="str">
            <v>Registros  de asistencia y  Bitácora Fotográfica</v>
          </cell>
        </row>
        <row r="20">
          <cell r="B20" t="str">
            <v>Acompañamiento técnico y asesoramiento a los comerciantes y productores.</v>
          </cell>
          <cell r="C20" t="str">
            <v xml:space="preserve">Porcentaje de talleres </v>
          </cell>
          <cell r="H20" t="str">
            <v xml:space="preserve">Registro de inscripciones </v>
          </cell>
        </row>
        <row r="21">
          <cell r="B21" t="str">
            <v>Mejorar la  productividad en el comercio local .</v>
          </cell>
          <cell r="H21" t="str">
            <v>Registros  de asistencia y  Bitácora Fotográfica</v>
          </cell>
        </row>
        <row r="22">
          <cell r="B22" t="str">
            <v>Respuesta favorable  a los programas de capacitación y formación.</v>
          </cell>
          <cell r="C22" t="str">
            <v xml:space="preserve">Porcenntaje de promoción </v>
          </cell>
          <cell r="H22" t="str">
            <v xml:space="preserve">Registro de inscripciones </v>
          </cell>
        </row>
      </sheetData>
      <sheetData sheetId="3"/>
      <sheetData sheetId="4">
        <row r="17">
          <cell r="C17" t="str">
            <v>DIMENSIÓN TERRITORIAL Fortalecimiento Urbano y  Económico</v>
          </cell>
        </row>
        <row r="18">
          <cell r="C18" t="str">
            <v>Construir una economía incluyente con equidad, innovación y sustentabilidad fortaleciendo el desarrollo urbano del Municipio bajo una integración campo-ciudad, promoviendo la conservación, restauración y mejoramiento de las condiciones de nuestro medio ambiente con una planeación adecuada fomentada en la normatividad.</v>
          </cell>
        </row>
        <row r="20">
          <cell r="C20" t="str">
            <v>1-Promover acciones productivas impulsando  nuevas fuentes de empleo dentro del Municipio,  mediante talleres, conferencias y  capacitaciones. 2-Desarrollar habilidades empresariales para  promover la creación de nuevas empresas. 3- Articular redes locales de producción circular  promoviendo el consumo local del Municipio</v>
          </cell>
        </row>
        <row r="21">
          <cell r="C21" t="str">
            <v>14.1 3a. Expo – Feria “Cultureando por la Artesanía y la Gastronomía de Eduardo Neri”.   14.2 Apertura de la Ruta del Mezcal (Huiziltepec-Axaxacualco-Tlanipatla).</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
    </sheetNames>
    <sheetDataSet>
      <sheetData sheetId="0"/>
      <sheetData sheetId="1"/>
      <sheetData sheetId="2">
        <row r="8">
          <cell r="C8" t="str">
            <v>3.Dimensión territorial, Fortalecimiento Urbano y Economico.</v>
          </cell>
        </row>
        <row r="9">
          <cell r="C9" t="str">
            <v>Buscar el desarrollo sustentable de nuestro Municipio e impulsar estrategias que favorezcan el desarrollo sustentable de la flora y la fauna, tomando en cuenta la participación y estrategias de los ciudadanos, además de prevenir la contaminación del medio ambiente.</v>
          </cell>
        </row>
        <row r="10">
          <cell r="C10" t="str">
            <v>Diseñar instrumentos de proteccion y restablecimiento del medio ambiente, realizar una gestion ambiental mediante servicios publicos de calidad.</v>
          </cell>
        </row>
        <row r="11">
          <cell r="C11" t="str">
            <v>* evaluacion de los recursos maderable y no maderables del municpio, *instalar y promover programas dirigidos a la evaluacion y restauracion de los recursos naturales afectados, * fortalecer la participacion ciudadana mediante actividaddes de reforestacion y brigadas de voluntarios, * castracion de perros y gatos.</v>
          </cell>
        </row>
        <row r="15">
          <cell r="B15" t="str">
            <v>Mitigar en el calentamienyo global y cambio climatico</v>
          </cell>
          <cell r="C15" t="str">
            <v>Porcentaje de equilibrio ecologico</v>
          </cell>
          <cell r="G15" t="str">
            <v>Número de eventos = No de eventos programados / No. De eventos realizados * 100    NE=NEP/NER*100</v>
          </cell>
          <cell r="H15" t="str">
            <v xml:space="preserve">Documentación </v>
          </cell>
        </row>
        <row r="16">
          <cell r="B16" t="str">
            <v>COMBATIR LA DESTRUCCION DE ECOSISTEMAS Y EL MEDIO AMBIENTE EN EL MUNICIPIO</v>
          </cell>
          <cell r="C16" t="str">
            <v>Porcentaje de eventos</v>
          </cell>
          <cell r="G16" t="str">
            <v>Número de eventos = Número de eventos programados / Número de eventos realizados +100   NE=NEP/NER*100</v>
          </cell>
          <cell r="H16" t="str">
            <v>Evidencia Fotográficas</v>
          </cell>
        </row>
        <row r="17">
          <cell r="B17" t="str">
            <v>Evaluacion de los recursos naturales en el municipio</v>
          </cell>
          <cell r="C17" t="str">
            <v>Porcentaje de evaluaciones</v>
          </cell>
          <cell r="H17" t="str">
            <v>Evidencia Fotográficas</v>
          </cell>
        </row>
        <row r="18">
          <cell r="B18" t="str">
            <v xml:space="preserve">Programa de concientización sobre el manejo responsable, aprovechamiento y correcto procesamiento de los residuos sólidos urbanos. </v>
          </cell>
          <cell r="C18" t="str">
            <v xml:space="preserve">Porcentaje de campañas </v>
          </cell>
          <cell r="H18" t="str">
            <v>difucion electronico en redes sociales</v>
          </cell>
        </row>
        <row r="19">
          <cell r="B19" t="str">
            <v>Programa de monitoreo de posibles focos de contaminación, talleres mecánicos y de pintura, restaurantes, centros comerciales, centros de reciclaje,  entre otros.</v>
          </cell>
          <cell r="C19" t="str">
            <v>Porcentaje de monitores</v>
          </cell>
        </row>
        <row r="20">
          <cell r="B20" t="str">
            <v>Programa de concientización para evitar la utilización de plásticos de un solo uso a tiendas de abarrotes y departamentales.</v>
          </cell>
          <cell r="C20" t="str">
            <v>Porcentaje de campañas</v>
          </cell>
        </row>
        <row r="21">
          <cell r="B21" t="str">
            <v>Programa de aplicación de encuesta a la población sobre el servicio publico, buen manejo de residuos solidos y reciclaje.</v>
          </cell>
          <cell r="C21" t="str">
            <v>Porcentaje de encuestas</v>
          </cell>
        </row>
        <row r="22">
          <cell r="B22" t="str">
            <v>Regulación de registros y expedición de permisos en materia ambiental a negocios, talleres y tiendas departamentales, según su giro</v>
          </cell>
          <cell r="C22" t="str">
            <v>Porcentaje de registros</v>
          </cell>
          <cell r="H22" t="str">
            <v>Evidencia Fotográficas</v>
          </cell>
        </row>
        <row r="23">
          <cell r="B23" t="str">
            <v>Programa de concientización a la población para evitar la utilización de plásticos de un solo uso.</v>
          </cell>
          <cell r="C23" t="str">
            <v>Porcentaje de capacitacion</v>
          </cell>
          <cell r="G23" t="str">
            <v>Número de capacitacion = Número de capacitacion programados / Número de capacitacion realizados +100   NC=NCP/NCR*100</v>
          </cell>
        </row>
        <row r="24">
          <cell r="B24" t="str">
            <v>Aplicación de leyes, reglamentos y normativas</v>
          </cell>
          <cell r="C24" t="str">
            <v>Porcentaje de eventos</v>
          </cell>
        </row>
        <row r="25">
          <cell r="B25" t="str">
            <v xml:space="preserve">Programa de aprovechamiento sustentable. </v>
          </cell>
          <cell r="C25" t="str">
            <v>Porcentaje de campañas</v>
          </cell>
          <cell r="G25" t="str">
            <v>Número de campañas = Número de campañas programadas / Número de campañas realizadas +100   NC=NCP/NCR*100</v>
          </cell>
          <cell r="H25" t="str">
            <v>Difucion electronico en redes sociales</v>
          </cell>
        </row>
        <row r="26">
          <cell r="B26" t="str">
            <v>Programa de reforestación urbana, de áreas degradadas, parques y jardines.</v>
          </cell>
          <cell r="C26" t="str">
            <v>Porcentaje de evaluaciones</v>
          </cell>
          <cell r="G26" t="str">
            <v>Número de evaluacion = Número de evaluacion programados / Número de evaluaciones realizados +100   NE=NEP/NER*100</v>
          </cell>
          <cell r="H26" t="str">
            <v>Evidencia Fotográficas</v>
          </cell>
        </row>
      </sheetData>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DIRECCION DE DEPORTES"/>
      <sheetName val="43.-DIRECCIÓN DE REGLAME"/>
      <sheetName val="42.-DIRECCIÓN DE PROTECCIÓN C"/>
      <sheetName val="41.-DIRECCIÓN DE ASUNTOS JURID"/>
      <sheetName val="40.-DIRECCIÓN DE PREVENCIÓN S "/>
      <sheetName val="39.-DIRECCIÓN DE TRAN"/>
      <sheetName val="38.-DIRECCIÓN GENERAL DE SEGUR "/>
      <sheetName val="37.-DIRECCIÓN DE LA DIVERCIDAD "/>
      <sheetName val="36.-DIRECCIÓN DE LA INSTANCIA "/>
      <sheetName val="35.-DIRECCIÓN GENERAL DEL"/>
      <sheetName val="34.-DIRECCIÓN DE UNIDAD DE TRAN"/>
      <sheetName val="33.-DIRECCIÓN DE LA INSTANCIA  "/>
      <sheetName val="32.-DIRECCIÓN DE PLANEA"/>
      <sheetName val="31.-DIRECCIÓN DE S"/>
      <sheetName val="30.-DIRECCIÓN DE EDUCA"/>
      <sheetName val="29.-DIRECCIÓN DE DESARROLLO R"/>
      <sheetName val="28.-DIRECCIÓN DE ATENCIÓN A COM"/>
      <sheetName val="27.-DIRECCIÓN DE OFICIALIA DE R"/>
      <sheetName val="26.-DIRECCIÓN DE COMUNICACIÓN S"/>
      <sheetName val="25.-DIRECCIÓN DE DESARROLLO SO"/>
      <sheetName val="24.-DIRECCIÓN DE SERVICIOS GENE"/>
      <sheetName val="23.-JEFATURA DE SISTEMA DE AGUA"/>
      <sheetName val="22.-DIRECCIÓN DE SERVICIOS PUBL"/>
      <sheetName val="21.-DIRECCIÓN DE DESARROLLO ECO"/>
      <sheetName val="20.-DIRECCION DE ECOLOGIA"/>
      <sheetName val="19.-DERECCIÓN GENERAL DE DESARR"/>
      <sheetName val="18.-DIRECCIÓN DE CONTROL PATRIM"/>
      <sheetName val="17.-DIRECCIÓN DE CATAS"/>
      <sheetName val="16.-DIRECCIÓN DE CONTABILI"/>
      <sheetName val="15.-DIRECCIÓN DE CUENTA PÚBL"/>
      <sheetName val="14.-DIRECCIÓN DE RECURSOS HUMAN"/>
      <sheetName val="13.DIRECCIÓN GENERAL DE ADMINIS"/>
      <sheetName val="12.-SECRETARIA GENERAL DE GOBI "/>
      <sheetName val="11.-ORGANO DE CONTROL INTE"/>
      <sheetName val="10.-SINDICATURA"/>
      <sheetName val="9.-REGIDURIA DE CULTURA, RECRE"/>
      <sheetName val="8.-REGIDURIA DE MEDIO AMBIENTE "/>
      <sheetName val="7.-REGIDURIA DE SALUD Y JUVEN"/>
      <sheetName val="6..REGIDURIA DE DERECHO DE LAS "/>
      <sheetName val="5.-REGIDURIA DE ATENCIÓN Y PART"/>
      <sheetName val="4.-REGIDURIA DE EDUCACIÓN Y GRU"/>
      <sheetName val="3.-REGIDURIA DE DESARROLLO RURA"/>
      <sheetName val="2.-REGIDURIA E DESARROLLO URBAN"/>
      <sheetName val="1.-PRESIDENC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5">
          <cell r="B5" t="str">
            <v>INDICADORES ESTRATÉGICOS Y DE GESTIÓN 2024.</v>
          </cell>
        </row>
        <row r="7">
          <cell r="A7" t="str">
            <v>CLASIFICACIÓN PROGRAMÁTICA</v>
          </cell>
        </row>
        <row r="8">
          <cell r="A8" t="str">
            <v>Programa Presupuestario:</v>
          </cell>
          <cell r="D8" t="str">
            <v>Vivienda y Servicios a la Comunidad</v>
          </cell>
          <cell r="I8" t="str">
            <v>Unidad Responsable:</v>
          </cell>
          <cell r="J8" t="str">
            <v>DIRECCIÓN GENERAL DE DESARROLLO URBANO Y OBRAS PÚBLICAS.</v>
          </cell>
          <cell r="L8" t="str">
            <v>Programa:</v>
          </cell>
          <cell r="M8" t="str">
            <v>Obras  Incluyentes</v>
          </cell>
          <cell r="O8" t="str">
            <v>Subprograma:</v>
          </cell>
          <cell r="P8" t="str">
            <v>Infraestructura Social para el Desarrollo</v>
          </cell>
        </row>
        <row r="10">
          <cell r="A10" t="str">
            <v>CLASIFICACIÓN FUNCIONAL</v>
          </cell>
        </row>
        <row r="11">
          <cell r="A11" t="str">
            <v>Finalidad:</v>
          </cell>
          <cell r="B11" t="str">
            <v>1. Gobierno</v>
          </cell>
          <cell r="F11" t="str">
            <v>Función:</v>
          </cell>
          <cell r="G11" t="str">
            <v>8. Otros Servicios Generales</v>
          </cell>
          <cell r="M11" t="str">
            <v>Subfunción:</v>
          </cell>
          <cell r="N11" t="str">
            <v>5. Otros</v>
          </cell>
        </row>
        <row r="12">
          <cell r="A12" t="str">
            <v>PLAN MUNICIPAL DE DESARROLLO</v>
          </cell>
        </row>
        <row r="13">
          <cell r="A13" t="str">
            <v>Eje Rector:</v>
          </cell>
          <cell r="B13" t="str">
            <v>III. Dimensión Territorial</v>
          </cell>
          <cell r="D13" t="str">
            <v>Objetivo:</v>
          </cell>
          <cell r="E13" t="str">
            <v>Construir una economia incluyente con equidad, innovación y sutentabilidad fortaleciendo el desarrollo urbano  del Municipio bajo una integración campo-ciudad promoviendo la conservación, restauración y mejoramiento de las condiciones de nuestro medio ambiente con una planecación adecuada fomentada  en la normatividad.</v>
          </cell>
          <cell r="H13" t="str">
            <v>Estrategia:</v>
          </cell>
          <cell r="I13" t="str">
            <v>1. Generar condiciones para detonar el desarrollo economico en el Municipio. 2. Impulsar las vocaciones  productivas del Municipio, facilitando sinergias entre los sectores social-privado-público-privado-academico. 3. Promover acciones productivas impulsando. 4.Planear las obras sustentables en beneficio de toda la ciudadania. 5. Impulsar una imagen urbana sustentable.</v>
          </cell>
          <cell r="M13" t="str">
            <v>Líneas de Acción:</v>
          </cell>
          <cell r="N13" t="str">
            <v>12.1 Infraestructura de agua potable y campañas de concientización sobre el  cuidado del agua. 12.2 Infraestructura de electrificación. 12.3 Infraestructura urbana: Mejoramiento  de los espacios públicos. 12.4 Infraestructura urbana : equipamento y gestión de recursos.  12.5 Campaña de Imagen urbana.</v>
          </cell>
        </row>
        <row r="15">
          <cell r="A15" t="str">
            <v>RESULTADOS</v>
          </cell>
        </row>
        <row r="16">
          <cell r="A16" t="str">
            <v>Lógica Vertical</v>
          </cell>
          <cell r="B16" t="str">
            <v>Resumen Narrativo</v>
          </cell>
          <cell r="E16" t="str">
            <v>INDICADORES ESTRATÉGICOS</v>
          </cell>
          <cell r="N16" t="str">
            <v>AVANCE</v>
          </cell>
          <cell r="P16" t="str">
            <v>Responsable del Registro del Avance</v>
          </cell>
        </row>
        <row r="17">
          <cell r="E17" t="str">
            <v>Denominación</v>
          </cell>
          <cell r="G17" t="str">
            <v>Método de Cálculo</v>
          </cell>
          <cell r="I17" t="str">
            <v>Unidad de Medida</v>
          </cell>
          <cell r="K17" t="str">
            <v>Tipo- Dimensión - Frecuencia</v>
          </cell>
          <cell r="L17" t="str">
            <v>Meta Programada</v>
          </cell>
          <cell r="N17" t="str">
            <v>Realizado al período</v>
          </cell>
          <cell r="O17" t="str">
            <v>Avance % al período</v>
          </cell>
        </row>
        <row r="18">
          <cell r="L18" t="str">
            <v>Trimestral</v>
          </cell>
          <cell r="M18" t="str">
            <v>Al Período</v>
          </cell>
        </row>
        <row r="19">
          <cell r="A19" t="str">
            <v>FIN</v>
          </cell>
          <cell r="B19" t="str">
            <v>CONTRIBUIR A LA DISMINUCIÓN DEL ÍNDICE DE REZAGO DE DOTACIÓN DE INFRAESTRUCTURA BÁSICA EN EL MUNICIPIO DE EDUARDO NERI, MEDIANTE PROGRAMAS, PROYECTOS Y ACCIONES DIRECTAS O COMPLEMENTARIAS PARA CUBRIR LA DEMANDA EN MATERIA DE INFRAESTRUCTURA BÁSICA</v>
          </cell>
          <cell r="E19" t="str">
            <v>INDICADOR DE REZAGO SOCIAL (PORCENTAJE)</v>
          </cell>
          <cell r="G19" t="str">
            <v>Porcentaje de Avance Programático = (No. De proyectos Terminados/ No. De Proyectos Programados) * 100.   PAP=(NPT/NPP) * 100</v>
          </cell>
          <cell r="I19" t="str">
            <v>PLAN MUNICIPAL DE DESARROLLO, PLAN ESTATAL Y PLATAFORMA DE TRANSPARENCIA, PBR, POAS.
SECRETARIA DEL BIENESTAR
INSTITUTO NACIONAL DE ESTADÍSTICA, GEOGRAFÍA E INFORMÁTICA (INEGI)
CONSEJO NACIONAL DE EVALUACIÓN DE LA POLÍTICA DE DESARROLLO SOCIAL (CONEVAL)</v>
          </cell>
          <cell r="K19" t="str">
            <v>Trimestral</v>
          </cell>
          <cell r="L19">
            <v>3</v>
          </cell>
          <cell r="O19">
            <v>0.75</v>
          </cell>
          <cell r="P19" t="str">
            <v>DIRECCIÓN GENERAL DE DESARROLLO URBANO Y OBRAS PÚBLICAS.</v>
          </cell>
        </row>
        <row r="20">
          <cell r="A20" t="str">
            <v>Propósito</v>
          </cell>
          <cell r="B20" t="str">
            <v>INCREMENTAR EL ÍNDICE DE POBLACIÓN CON DERECHOHABIENCIA A SERVICIOS DE AGUA POTABLE, DRENAJE Y ALCANTARILLADO, ENERGÍA ELÉCTRICA, SECTOR EDUCATIVO, SECTOR SALUD, VIVIENDA Y URBANIZACIÓN AL PIE DE VIVIENDA</v>
          </cell>
          <cell r="E20" t="str">
            <v>INDICADOR DE REZAGO SOCIAL (PORCENTAJE)</v>
          </cell>
          <cell r="G20" t="str">
            <v>Porcentaje de Efectividad = No. De Acciones Realizadas / No. De Acciones Programadas * 100             PE=NAR/NAP *100</v>
          </cell>
          <cell r="I20" t="str">
            <v>PLAN MUNICIPAL DE DESARROLLO, PLAN ESTATAL Y PLATAFORMA DE TRANSPARENCIA, PBR, POAS.
SECRETARIA DEL BIENESTAR
INSTITUTO NACIONAL DE ESTADÍSTICA, GEOGRAFÍA E INFORMÁTICA (INEGI)
CONSEJO NACIONAL DE EVALUACIÓN DE LA POLÍTICA DE DESARROLLO SOCIAL (CONEVAL)</v>
          </cell>
          <cell r="K20" t="str">
            <v>Trimestral</v>
          </cell>
          <cell r="L20">
            <v>3</v>
          </cell>
          <cell r="O20">
            <v>0.75</v>
          </cell>
          <cell r="P20" t="str">
            <v>DIRECCIÓN GENERAL DE DESARROLLO URBANO Y OBRAS PÚBLICAS.</v>
          </cell>
        </row>
        <row r="21">
          <cell r="A21" t="str">
            <v>Componente 1</v>
          </cell>
          <cell r="B21" t="str">
            <v>APOYO DIRECTO A LA POBLACIÓN QUE NO CUENTA CON ACCESO A LOS SERVICIOS BÁSICOS PARA LA VIVIENDA EN MATERIA DE AGUA POTABLE</v>
          </cell>
          <cell r="E21" t="str">
            <v>VIVIENDAS QUE NO DISPONEN DE AGUA ENTUBADA DE LA RED PÚBLICA</v>
          </cell>
          <cell r="G21" t="str">
            <v>Porcentaje de Avance Programático = (No. De proyectos Terminados/ No. De Proyectos Programados) * 100.   PAP=(NPT/NPP) * 100</v>
          </cell>
          <cell r="I21" t="str">
            <v>PLAN MUNICIPAL DE DESARROLLO, PLAN ESTATAL Y PLATAFORMA DE TRANSPARENCIA, PBR, POAS.
SECRETARIA DEL BIENESTAR
INSTITUTO NACIONAL DE ESTADÍSTICA, GEOGRAFÍA E INFORMÁTICA (INEGI)
CONSEJO NACIONAL DE EVALUACIÓN DE LA POLÍTICA DE DESARROLLO SOCIAL (CONEVAL)</v>
          </cell>
          <cell r="K21" t="str">
            <v>Trimestral</v>
          </cell>
          <cell r="L21">
            <v>3</v>
          </cell>
          <cell r="O21">
            <v>0.75</v>
          </cell>
          <cell r="P21" t="str">
            <v>DIRECCIÓN GENERAL DE DESARROLLO URBANO Y OBRAS PÚBLICAS.</v>
          </cell>
        </row>
        <row r="22">
          <cell r="A22" t="str">
            <v>Componente 2</v>
          </cell>
          <cell r="B22" t="str">
            <v>APOYO DIRECTO A LA POBLACIÓN QUE NO CUENTA CON ACCESO A LOS SERVICIOS BÁSICOS PARA LA VIVIENDA EN MATERIA DE DRENAJE Y ALCANTARILLADO</v>
          </cell>
          <cell r="E22" t="str">
            <v>VIVIENDAS QUE NO DISPONEN CON DRENAJE Y ALCANTARILLADO</v>
          </cell>
          <cell r="G22" t="str">
            <v>Porcentaje de Avance Programático = (No. De proyectos Terminados/ No. De Proyectos Programados) * 100.   PAP=(NPT/NPP) * 100</v>
          </cell>
          <cell r="I22" t="str">
            <v>PLAN MUNICIPAL DE DESARROLLO, PLAN ESTATAL Y PLATAFORMA DE TRANSPARENCIA, PBR, POAS.
SECRETARIA DEL BIENESTAR
INSTITUTO NACIONAL DE ESTADÍSTICA, GEOGRAFÍA E INFORMÁTICA (INEGI)
CONSEJO NACIONAL DE EVALUACIÓN DE LA POLÍTICA DE DESARROLLO SOCIAL (CONEVAL)</v>
          </cell>
          <cell r="K22" t="str">
            <v>Trimestral</v>
          </cell>
          <cell r="L22">
            <v>3</v>
          </cell>
          <cell r="O22">
            <v>0.75</v>
          </cell>
          <cell r="P22" t="str">
            <v>DIRECCIÓN GENERAL DE DESARROLLO URBANO Y OBRAS PÚBLICAS.</v>
          </cell>
        </row>
        <row r="23">
          <cell r="A23" t="str">
            <v>Componente 3</v>
          </cell>
          <cell r="B23" t="str">
            <v>APOYO DIRECTO A LA POBLACIÓN QUE NO CUENTA CON ACCESO A LOS SERVICIOS BÁSICOS PARA LA VIVIENDA EN MATERIA DE RED DE ENERGÍA ELÉCTRICA</v>
          </cell>
          <cell r="E23" t="str">
            <v>COLONIAS QUE NO DISPONEN RED DE ENERGÍA ELÉCTRICA</v>
          </cell>
          <cell r="G23" t="str">
            <v>Porcentaje de Avance Programático = (No. De proyectos Terminados/ No. De Proyectos Programados) * 100.   PAP=(NPT/NPP) * 100</v>
          </cell>
          <cell r="I23" t="str">
            <v>PLAN MUNICIPAL DE DESARROLLO, PLAN ESTATAL Y PLATAFORMA DE TRANSPARENCIA, PBR, POAS.
SECRETARIA DEL BIENESTAR
INSTITUTO NACIONAL DE ESTADÍSTICA, GEOGRAFÍA E INFORMÁTICA (INEGI)
CONSEJO NACIONAL DE EVALUACIÓN DE LA POLÍTICA DE DESARROLLO SOCIAL (CONEVAL)
COMISIÓN FEDERAL DE ELECTRICIDAD (CFE)</v>
          </cell>
          <cell r="K23" t="str">
            <v>Trimestral</v>
          </cell>
          <cell r="L23">
            <v>3</v>
          </cell>
          <cell r="O23">
            <v>0.75</v>
          </cell>
          <cell r="P23" t="str">
            <v>DIRECCIÓN GENERAL DE DESARROLLO URBANO Y OBRAS PÚBLICAS.</v>
          </cell>
        </row>
        <row r="24">
          <cell r="A24" t="str">
            <v>Componente 4</v>
          </cell>
          <cell r="B24" t="str">
            <v>APOYO DIRECTO A LA POBLACIÓN QUE NO CUENTA CON ACCESO A LA INFRAESTRUCTURA BASICA EN EL SECTOR EDUCATIVO</v>
          </cell>
          <cell r="E24" t="str">
            <v>POBLACIÓN SIN DERECHOHABIENCIA A SERVICIOS DEL SECTOR EDUCATIVO</v>
          </cell>
          <cell r="G24" t="str">
            <v>Porcentaje de Avance Programático = (No. De proyectos Terminados/ No. De Proyectos Programados) * 100.   PAP=(NPT/NPP) * 100</v>
          </cell>
          <cell r="I24" t="str">
            <v>PLAN MUNICIPAL DE DESARROLLO, PLAN ESTATAL Y PLATAFORMA DE TRANSPARENCIA, PBR, POAS.
SECRETARIA DEL BIENESTAR
INSTITUTO NACIONAL DE ESTADÍSTICA, GEOGRAFÍA E INFORMÁTICA (INEGI)
CONSEJO NACIONAL DE EVALUACIÓN DE LA POLÍTICA DE DESARROLLO SOCIAL (CONEVAL)</v>
          </cell>
          <cell r="K24" t="str">
            <v>Trimestral</v>
          </cell>
          <cell r="L24">
            <v>3</v>
          </cell>
          <cell r="O24">
            <v>0.75</v>
          </cell>
          <cell r="P24" t="str">
            <v>DIRECCIÓN GENERAL DE DESARROLLO URBANO Y OBRAS PÚBLICAS.</v>
          </cell>
        </row>
        <row r="25">
          <cell r="A25" t="str">
            <v>Componente 5</v>
          </cell>
          <cell r="B25" t="str">
            <v>APOYO DIRECTO A LA POBLACIÓN QUE NO CUENTA CON ACCESO A LA INFRAESTRUCTURA BASICA DE SALUD.</v>
          </cell>
          <cell r="E25" t="str">
            <v>POBLACIÓN SIN DERECHOHABIENCIA A SERVICIOS DE SALUD</v>
          </cell>
          <cell r="G25" t="str">
            <v>Porcentaje de Avance Programático = (No. De proyectos Terminados/ No. De Proyectos Programados) * 100.   PAP=(NPT/NPP) * 100</v>
          </cell>
          <cell r="I25" t="str">
            <v>PLAN MUNICIPAL DE DESARROLLO, PLAN ESTATAL Y PLATAFORMA DE TRANSPARENCIA, PBR, POAS.
SECRETARIA DEL BIENESTAR
INSTITUTO NACIONAL DE ESTADÍSTICA, GEOGRAFÍA E INFORMÁTICA (INEGI)
CONSEJO NACIONAL DE EVALUACIÓN DE LA POLÍTICA DE DESARROLLO SOCIAL (CONEVAL)</v>
          </cell>
          <cell r="K25" t="str">
            <v>Trimestral</v>
          </cell>
          <cell r="L25">
            <v>3</v>
          </cell>
          <cell r="O25">
            <v>0.75</v>
          </cell>
          <cell r="P25" t="str">
            <v>DIRECCIÓN GENERAL DE DESARROLLO URBANO Y OBRAS PÚBLICAS.</v>
          </cell>
        </row>
        <row r="26">
          <cell r="A26" t="str">
            <v>Componente 6</v>
          </cell>
          <cell r="B26" t="str">
            <v>APOYO A VIVIENDAS AFECTADAS POR FENÓMENOS NATURALES CONSIDERANDO EL CENSO REALIZADO EN CAMPO Y ANALIZADOS LOS CASOS DE INTERVENCIÓN</v>
          </cell>
          <cell r="E26" t="str">
            <v>VIVIENDAS AFECTADAS POR FENÓMENOS NATURALES EN CONDICIONES DE RIESGO</v>
          </cell>
          <cell r="G26" t="str">
            <v>Porcentaje de Avance Programático = (No. De proyectos Terminados/ No. De Proyectos Programados) * 100.   PAP=(NPT/NPP) * 100</v>
          </cell>
          <cell r="I26" t="str">
            <v>PLAN MUNICIPAL DE DESARROLLO, PLAN ESTATAL Y PLATAFORMA DE TRANSPARENCIA, PBR, POAS.
SECRETARIA DEL BIENESTAR
INSTITUTO NACIONAL DE ESTADÍSTICA, GEOGRAFÍA E INFORMÁTICA (INEGI)
CONSEJO NACIONAL DE EVALUACIÓN DE LA POLÍTICA DE DESARROLLO 
COMISIÓN NACIONAL DE VIVIENDA (CONAVI)
SECRETARÍA DE DESARROLLO AGRARIO, TERRITORIAL Y URBANO (SEDATU)</v>
          </cell>
          <cell r="K26" t="str">
            <v>Trimestral</v>
          </cell>
          <cell r="L26">
            <v>3</v>
          </cell>
          <cell r="O26">
            <v>0.75</v>
          </cell>
          <cell r="P26" t="str">
            <v>DIRECCIÓN GENERAL DE DESARROLLO URBANO Y OBRAS PÚBLICAS.</v>
          </cell>
        </row>
        <row r="27">
          <cell r="A27" t="str">
            <v>Componente 7</v>
          </cell>
          <cell r="B27" t="str">
            <v xml:space="preserve">APOYO A LA INFRAESTRUCTURA DE URBANIZACIÓN EN GENERAL </v>
          </cell>
          <cell r="E27" t="str">
            <v>PORCENTAJE DE INFRAESTRUCTURA DE URBANIZACIÓN</v>
          </cell>
          <cell r="G27" t="str">
            <v>Porcentaje de Avance Programático = (No. De proyectos Terminados/ No. De Proyectos Programados) * 100.   PAP=(NPT/NPP) * 100</v>
          </cell>
          <cell r="I27" t="str">
            <v>PLAN MUNICIPAL DE DESARROLLO, PLAN ESTATAL Y PLATAFORMA DE TRANSPARENCIA, PBR, POAS.
SECRETARIA DEL BIENESTAR</v>
          </cell>
          <cell r="K27" t="str">
            <v>Trimestral</v>
          </cell>
          <cell r="L27">
            <v>3</v>
          </cell>
          <cell r="O27">
            <v>0.75</v>
          </cell>
          <cell r="P27" t="str">
            <v>DIRECCIÓN GENERAL DE DESARROLLO URBANO Y OBRAS PÚBLICAS.</v>
          </cell>
        </row>
        <row r="28">
          <cell r="A28" t="str">
            <v>INDICADORES DE GESTIÓN</v>
          </cell>
        </row>
        <row r="29">
          <cell r="A29" t="str">
            <v>Actividad 1.1</v>
          </cell>
          <cell r="B29" t="str">
            <v>1.1.1.- REHABILITACIÓN DEL EQUIPAMIENTO DE NUEVOS Y EXISTENTES POZOS PROFUNDOS.
1.1.2.- REHABILITACIÓN DE LOS SISTEMAS DE REBOMBEO EN TANQUES DE ALMACENAMIENTO PARA EL ABASTECIMIENTO DE AGUA POTABLE.
1.1.3.- REHABILITACIÓN DE LAS SUBESTACIONES ELÉCTRICAS DE LOS SISTEMAS DE BOMBEO EN TODAS LAS FUENTES DE ABASTECIMIENTO DE AGUA POTABLE.
1.1.4.- REHABILITACIÓN DE LA RED EXISTENTE DE AGUA POTABLE DE LA CABECERA Y LAS COMUNIDADES</v>
          </cell>
          <cell r="E29" t="str">
            <v>VIVIENDAS QUE NO DISPONEN DE AGUA ENTUBADA DE LA RED PÚBLICA</v>
          </cell>
          <cell r="G29" t="str">
            <v>Porcentaje de Avance Programático = (No. De proyectos Terminados/ No. De Proyectos Programados) * 100.   PAP=(NPT/NPP) * 100</v>
          </cell>
          <cell r="I29" t="str">
            <v>PLAN MUNICIPAL DE DESARROLLO, PLAN ESTATAL Y PLATAFORMA DE TRANSPARENCIA, PBR, POAS.
SECRETARIA DEL BIENESTAR
INSTITUTO NACIONAL DE ESTADÍSTICA, GEOGRAFÍA E INFORMÁTICA (INEGI)
CONSEJO NACIONAL DE EVALUACIÓN DE LA POLÍTICA DE DESARROLLO SOCIAL (CONEVAL)
COMISIÓN NACIONAL DEL AGUA (CONAGUA)
COMISIÓN DE AGUA POTABLE, ALCANTARILLADO Y SANEAMIENTO DEL ESTADO DE GUERRERO (CAPASEG)</v>
          </cell>
          <cell r="K29" t="str">
            <v>Trimestral</v>
          </cell>
          <cell r="L29">
            <v>3</v>
          </cell>
          <cell r="O29">
            <v>0.75</v>
          </cell>
          <cell r="P29" t="str">
            <v>DIRECCIÓN GENERAL DE DESARROLLO URBANO Y OBRAS PÚBLICAS.</v>
          </cell>
        </row>
        <row r="30">
          <cell r="A30" t="str">
            <v>Actividad 1.2</v>
          </cell>
          <cell r="B30" t="str">
            <v>1.2.1.- CONSTRUCCIÓN DE NUEVAS LÍNEAS DE CONDUCCIÓN PARA INTERCONECTAR LAS FUENTES DE ABASTECIMIENTO CON LOS TANQUES REGULADORES Y REBOMBEOS PARA EL SUMINISTRO DE AGUA POTABLE EN ATENCIÓN A LAS ZONAS DE REZAGO. 
1.2.2.- EQUIPAR LOS NUEVOS POZOS PROFUNDOS.
1.2.3.- CONSTRUCCIÓN DE NUEVA RED ELÉCTRICA PARA EL FUNCIONAMIENTO DE LOS POZOS PROFUNDOS.</v>
          </cell>
          <cell r="E30" t="str">
            <v>VIVIENDAS QUE NO DISPONEN DE AGUA ENTUBADA DE LA RED PÚBLICA</v>
          </cell>
          <cell r="G30" t="str">
            <v>Porcentaje de Avance Programático = (No. De proyectos Terminados/ No. De Proyectos Programados) * 100.   PAP=(NPT/NPP) * 100</v>
          </cell>
          <cell r="I30" t="str">
            <v>PLAN MUNICIPAL DE DESARROLLO, PLAN ESTATAL Y PLATAFORMA DE TRANSPARENCIA, PBR, POAS.
SECRETARIA DEL BIENESTAR
INSTITUTO NACIONAL DE ESTADÍSTICA, GEOGRAFÍA E INFORMÁTICA (INEGI)
CONSEJO NACIONAL DE EVALUACIÓN DE LA POLÍTICA DE DESARROLLO SOCIAL (CONEVAL)</v>
          </cell>
          <cell r="K30" t="str">
            <v>Trimestral</v>
          </cell>
          <cell r="L30">
            <v>3</v>
          </cell>
          <cell r="O30">
            <v>0.75</v>
          </cell>
          <cell r="P30" t="str">
            <v>DIRECCIÓN GENERAL DE DESARROLLO URBANO Y OBRAS PÚBLICAS.</v>
          </cell>
        </row>
        <row r="31">
          <cell r="A31" t="str">
            <v>Actividad 2.1</v>
          </cell>
          <cell r="B31" t="str">
            <v>2.1.1.- REHABILITACIÓN DE LA RED EXISTENTE DE AGUA POTABLE DE LA CABECERA Y LAS COMUNIDADES
2.1.2. DESAZOLVE DE LAS DE LA RED EXISTENTE DE AGUA POTABLE DE LA CABECERA Y LAS COMUNIDADES</v>
          </cell>
          <cell r="E31" t="str">
            <v>VIVIENDAS QUE NO DISPONEN CON DRENAJE Y ALCANTARILLADO</v>
          </cell>
          <cell r="G31" t="str">
            <v>Porcentaje de Avance Programático = (No. De proyectos Terminados/ No. De Proyectos Programados) * 100.   PAP=(NPT/NPP) * 100</v>
          </cell>
          <cell r="I31" t="str">
            <v>PLAN MUNICIPAL DE DESARROLLO, PLAN ESTATAL Y PLATAFORMA DE TRANSPARENCIA, PBR, POAS.
SECRETARIA DEL BIENESTAR
INSTITUTO NACIONAL DE ESTADÍSTICA, GEOGRAFÍA E INFORMÁTICA (INEGI)
CONSEJO NACIONAL DE EVALUACIÓN DE LA POLÍTICA DE DESARROLLO SOCIAL (CONEVAL)</v>
          </cell>
          <cell r="K31" t="str">
            <v>Trimestral</v>
          </cell>
          <cell r="L31">
            <v>3</v>
          </cell>
          <cell r="O31">
            <v>0.75</v>
          </cell>
          <cell r="P31" t="str">
            <v>DIRECCIÓN GENERAL DE DESARROLLO URBANO Y OBRAS PÚBLICAS.</v>
          </cell>
        </row>
        <row r="32">
          <cell r="A32" t="str">
            <v>Actividad 2.2</v>
          </cell>
          <cell r="B32" t="str">
            <v>2.2.1.- REALIZAR PROYECTOS QUE ATIENDAN PRINCIPALMENTE LA PROBLEMÁTICA EN MATERIA REZAGO DE DRENAJE Y ALCANTARILLADO
2.2.2.- CONSTRUCCIÓN Y AMPLIACIÓN DE NUEVAS LÍNEAS DE DRENAJE Y ALCANTARILLADO EN COLONIAS NUEVAS EN LA CABECERA Y EN LAS COMUNIDADES.</v>
          </cell>
          <cell r="E32" t="str">
            <v>VIVIENDAS QUE NO DISPONEN CON DRENAJE Y ALCANTARILLADO</v>
          </cell>
          <cell r="G32" t="str">
            <v>Porcentaje de Avance Programático = (No. De proyectos Terminados/ No. De Proyectos Programados) * 100.   PAP=(NPT/NPP) * 100</v>
          </cell>
          <cell r="I32" t="str">
            <v>PLAN MUNICIPAL DE DESARROLLO, PLAN ESTATAL Y PLATAFORMA DE TRANSPARENCIA, PBR, POAS.
SECRETARIA DEL BIENESTAR
INSTITUTO NACIONAL DE ESTADÍSTICA, GEOGRAFÍA E INFORMÁTICA (INEGI)
CONSEJO NACIONAL DE EVALUACIÓN DE LA POLÍTICA DE DESARROLLO SOCIAL (CONEVAL)
COMISIÓN NACIONAL DEL AGUA (CONAGUA)
COMISIÓN DE AGUA POTABLE, ALCANTARILLADO Y SANEAMIENTO DEL ESTADO DE GUERRERO (CAPASEG)</v>
          </cell>
          <cell r="K32" t="str">
            <v>Trimestral</v>
          </cell>
          <cell r="L32">
            <v>3</v>
          </cell>
          <cell r="O32">
            <v>0.75</v>
          </cell>
          <cell r="P32" t="str">
            <v>DIRECCIÓN GENERAL DE DESARROLLO URBANO Y OBRAS PÚBLICAS.</v>
          </cell>
        </row>
        <row r="33">
          <cell r="A33" t="str">
            <v>Actividad 3.1</v>
          </cell>
          <cell r="B33" t="str">
            <v>2.2.1.- REALIZAR PROYECTOS QUE ATIENDAN PRINCIPALMENTE LA PROBLEMÁTICA DE REZAGO EN MATERIA DE RED DE ENERGÍA ELÉCTRICA
2.2.2.- CONSTRUCCIÓN Y AMPLIACIÓN DE NUEVAS LÍNEAS DE RED DE ENERGÍA ELÉCTRICA EN COLONIAS NUEVAS DE LA CABECERA Y EN LAS COMUNIDADES.</v>
          </cell>
          <cell r="E33" t="str">
            <v>POBLACIÓN SIN DERECHOHABIENCIA A SERVICIOS DE ENERGÍA ELÉCTRICA</v>
          </cell>
          <cell r="G33" t="str">
            <v>Porcentaje de Avance Programático = (No. De proyectos Terminados/ No. De Proyectos Programados) * 100.   PAP=(NPT/NPP) * 100</v>
          </cell>
          <cell r="I33" t="str">
            <v>PLAN MUNICIPAL DE DESARROLLO, PLAN ESTATAL Y PLATAFORMA DE TRANSPARENCIA, PBR, POAS.
SECRETARIA DEL BIENESTAR
INSTITUTO NACIONAL DE ESTADÍSTICA, GEOGRAFÍA E INFORMÁTICA (INEGI)
CONSEJO NACIONAL DE EVALUACIÓN DE LA POLÍTICA DE DESARROLLO SOCIAL (CONEVAL)</v>
          </cell>
          <cell r="K33" t="str">
            <v>Trimestral</v>
          </cell>
          <cell r="L33">
            <v>3</v>
          </cell>
          <cell r="O33">
            <v>0.75</v>
          </cell>
          <cell r="P33" t="str">
            <v>DIRECCIÓN GENERAL DE DESARROLLO URBANO Y OBRAS PÚBLICAS.</v>
          </cell>
        </row>
        <row r="34">
          <cell r="A34" t="str">
            <v>Actividad 4.1</v>
          </cell>
          <cell r="B34" t="str">
            <v>4.1.1.- REHABILITAR LA INFRAESTRUCTURA BÁSICA EN EL SECTOR EDUCATIVO EXISTENTE PARA PROLONGAR SU VIDA UTIL.
4.2.1.- CONSTRUCCIÓN Y AMPLIACIÓN LA INFRAESTRUCTURA BÁSICA EN EL SECTOR EDUCATIVO QUE SE CONSIDERE NUEVA PARA LOS DIFERENTES NIVELES EDUCATIVOS</v>
          </cell>
          <cell r="E34" t="str">
            <v xml:space="preserve">INFRAESTRUCTURA EDUCATIVA CON DETERIORO ESTADO FÍSICO  </v>
          </cell>
          <cell r="G34" t="str">
            <v>Porcentaje de Avance Programático = (No. De proyectos Terminados/ No. De Proyectos Programados) * 100.   PAP=(NPT/NPP) * 100</v>
          </cell>
          <cell r="I34" t="str">
            <v>PLAN MUNICIPAL DE DESARROLLO, PLAN ESTATAL Y PLATAFORMA DE TRANSPARENCIA, PBR, POAS.
SECRETARIA DEL BIENESTAR
INSTITUTO NACIONAL DE ESTADÍSTICA, GEOGRAFÍA E INFORMÁTICA (INEGI)
CONSEJO NACIONAL DE EVALUACIÓN DE LA POLÍTICA DE DESARROLLO SOCIAL (CONEVAL)
INSTITUTO GUERRERENSE DE LA INFRAESTRUCTURA FÍSICA EDUCATIVA (IGIFE)</v>
          </cell>
          <cell r="K34" t="str">
            <v>Trimestral</v>
          </cell>
          <cell r="L34">
            <v>3</v>
          </cell>
          <cell r="O34">
            <v>0.75</v>
          </cell>
          <cell r="P34" t="str">
            <v>DIRECCIÓN GENERAL DE DESARROLLO URBANO Y OBRAS PÚBLICAS.</v>
          </cell>
        </row>
        <row r="35">
          <cell r="A35" t="str">
            <v>Actividad 5.1</v>
          </cell>
          <cell r="B35" t="str">
            <v xml:space="preserve">
5.1.1.- REHABILITAR LA INFRAESTRUCTURA BÁSICA DEL SECTOR SALUD EXISTENTE PARA PROLONGAR SU VIDA UTIL.
4.2.1.- LA APERTURA DE NUEVAS UNIDADES MÉDICAS CON COBERTURA MUNICIPAL.</v>
          </cell>
          <cell r="E35" t="str">
            <v>POBLACIÓN SIN DERECHOHABIENCIA A SERVICIOS DE SALUD</v>
          </cell>
          <cell r="G35" t="str">
            <v>Porcentaje de Avance Programático = (No. De proyectos Terminados/ No. De Proyectos Programados) * 100.   PAP=(NPT/NPP) * 100</v>
          </cell>
          <cell r="I35" t="str">
            <v>PLAN MUNICIPAL DE DESARROLLO, PLAN ESTATAL Y PLATAFORMA DE TRANSPARENCIA, PBR, POAS.
SECRETARIA DEL BIENESTAR
INSTITUTO NACIONAL DE ESTADÍSTICA, GEOGRAFÍA E INFORMÁTICA (INEGI)
CONSEJO NACIONAL DE EVALUACIÓN DE LA POLÍTICA DE DESARROLLO SOCIAL (CONEVAL)</v>
          </cell>
          <cell r="K35" t="str">
            <v>Trimestral</v>
          </cell>
          <cell r="L35">
            <v>3</v>
          </cell>
          <cell r="O35">
            <v>0.75</v>
          </cell>
          <cell r="P35" t="str">
            <v>DIRECCIÓN GENERAL DE DESARROLLO URBANO Y OBRAS PÚBLICAS.</v>
          </cell>
        </row>
        <row r="36">
          <cell r="A36" t="str">
            <v>Actividad 6.1</v>
          </cell>
          <cell r="B36" t="str">
            <v>6.1.1.- REHABILITACIÓN DE VIVIENDAS AFECTADAS POR FENÓMENOS NATURALES PARA LAS FAMILIAS DE BAJOS INGRESOS</v>
          </cell>
          <cell r="E36" t="str">
            <v>VIVIENDAS AFECTADAS POR FENÓMENOS NATURALES EN CONDICIONES DE RIESGO</v>
          </cell>
          <cell r="G36" t="str">
            <v>Porcentaje de Avance Programático = (No. De proyectos Terminados/ No. De Proyectos Programados) * 100.   PAP=(NPT/NPP) * 100</v>
          </cell>
          <cell r="I36" t="str">
            <v>PLAN MUNICIPAL DE DESARROLLO, PLAN ESTATAL Y PLATAFORMA DE TRANSPARENCIA, PBR, POAS.
SECRETARIA DEL BIENESTAR
INSTITUTO NACIONAL DE ESTADÍSTICA, GEOGRAFÍA E INFORMÁTICA (INEGI)
CONSEJO NACIONAL DE EVALUACIÓN DE LA POLÍTICA DE DESARROLLO 
COMISIÓN NACIONAL DE VIVIENDA (CONAVI)
SECRETARÍA DE DESARROLLO AGRARIO, TERRITORIAL Y URBANO (SEDATU)</v>
          </cell>
          <cell r="K36" t="str">
            <v>Semestral</v>
          </cell>
          <cell r="L36">
            <v>3</v>
          </cell>
          <cell r="O36">
            <v>0.75</v>
          </cell>
          <cell r="P36" t="str">
            <v>DIRECCIÓN GENERAL DE DESARROLLO URBANO Y OBRAS PÚBLICAS.</v>
          </cell>
        </row>
        <row r="37">
          <cell r="A37" t="str">
            <v>Actividad 7.1</v>
          </cell>
          <cell r="B37" t="str">
            <v>7.1.1.- CONSTRUCCION DE OBRAS DE CAMINOS, BRECHAS Y CARRETERAS.</v>
          </cell>
          <cell r="E37" t="str">
            <v xml:space="preserve">PORCENTAJE DE VIAS DE 
COMUNICACIÓN A LAS 
COMUNIDADES
     </v>
          </cell>
          <cell r="G37" t="str">
            <v>Porcentaje de Avance Programático = (No. De proyectos Terminados/ No. De Proyectos Programados) * 100.   PAP=(NPT/NPP) * 100</v>
          </cell>
          <cell r="I37" t="str">
            <v>PLAN MUNICIPAL DE DESARROLLO, PLAN ESTATAL Y PLATAFORMA DE TRANSPARENCIA, PBR, POAS.
SECRETARIA DEL BIENESTAR
 SECRETARIA DE COMUNICACIONES Y TRANSPORTES (SCT)
TRANSITO MUNICIPAL</v>
          </cell>
          <cell r="K37" t="str">
            <v>Trimestral</v>
          </cell>
          <cell r="L37">
            <v>3</v>
          </cell>
          <cell r="O37">
            <v>0.75</v>
          </cell>
          <cell r="P37" t="str">
            <v>DIRECCIÓN GENERAL DE DESARROLLO URBANO Y OBRAS PÚBLICAS.</v>
          </cell>
        </row>
        <row r="38">
          <cell r="A38" t="str">
            <v>Actividad 7.2</v>
          </cell>
          <cell r="B38" t="str">
            <v>7.2.1.- CONSTRUCCIÓN DE PAVIMENTACIÓN DE CALLES EN LA CABECERA Y LAS COMUNIDADES, PARA MEJOR LAS CONDICIONES DE SUS VÍAS PUBLICAS VEHICULARES Y PEATONALES</v>
          </cell>
          <cell r="E38" t="str">
            <v xml:space="preserve">PLAN DE DESARROLLO URBANO 
</v>
          </cell>
          <cell r="G38" t="str">
            <v>Porcentaje de Avance Programático = (No. De proyectos Terminados/ No. De Proyectos Programados) * 100.   PAP=(NPT/NPP) * 100</v>
          </cell>
          <cell r="I38" t="str">
            <v>PLAN MUNICIPAL DE DESARROLLO, PLAN ESTATAL Y PLATAFORMA DE TRANSPARENCIA, PBR, POAS.
SECRETARIA DEL BIENESTAR
 SECRETARIA DE COMUNICACIONES Y TRANSPORTES (SCT)
TRANSITO MUNICIPAL</v>
          </cell>
          <cell r="K38" t="str">
            <v>Trimestral</v>
          </cell>
          <cell r="L38">
            <v>3</v>
          </cell>
          <cell r="O38">
            <v>0.75</v>
          </cell>
          <cell r="P38" t="str">
            <v>DIRECCIÓN GENERAL DE DESARROLLO URBANO Y OBRAS PÚBLICAS.</v>
          </cell>
        </row>
        <row r="39">
          <cell r="A39" t="str">
            <v>Actividad 7.3</v>
          </cell>
          <cell r="B39" t="str">
            <v xml:space="preserve">7.3.1.- REHABILITACIÓN DEL ALUMBRADO PÚBLICO DE TODO EL MUNICIPIO </v>
          </cell>
          <cell r="E39" t="str">
            <v xml:space="preserve">CENSO DE ALUMBRADO PUBLICO </v>
          </cell>
          <cell r="G39" t="str">
            <v>Porcentaje de Avance Programático = (No. De proyectos Terminados/ No. De Proyectos Programados) * 100.   PAP=(NPT/NPP) * 100</v>
          </cell>
          <cell r="I39" t="str">
            <v>SECRETARIA DEL BIENESTAR
 COMISIÓN FEDERAL DE ELECTRICIDAD (CFE)</v>
          </cell>
          <cell r="K39" t="str">
            <v>Trimestral</v>
          </cell>
          <cell r="L39">
            <v>3</v>
          </cell>
          <cell r="O39">
            <v>0.75</v>
          </cell>
          <cell r="P39" t="str">
            <v>DIRECCIÓN GENERAL DE DESARROLLO URBANO Y OBRAS PÚBLICAS.</v>
          </cell>
        </row>
      </sheetData>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2)"/>
      <sheetName val="arbol de objetivos"/>
      <sheetName val="MIR"/>
      <sheetName val="PbR"/>
      <sheetName val="POA "/>
    </sheetNames>
    <sheetDataSet>
      <sheetData sheetId="0"/>
      <sheetData sheetId="1"/>
      <sheetData sheetId="2">
        <row r="7">
          <cell r="C7" t="str">
            <v>22. Patrimonio Social</v>
          </cell>
        </row>
        <row r="8">
          <cell r="C8" t="str">
            <v>ESTRATEGIA TRANSVERSAL. DIMENSION ADMINISTRATIVA Y CIUDADANA</v>
          </cell>
        </row>
        <row r="9">
          <cell r="C9" t="str">
            <v>Proporcionar a las distintas áreas del H. Ayuntamiento el equipo y mobiliario para lograr la funcionalidad en su
conjunto.</v>
          </cell>
        </row>
        <row r="10">
          <cell r="C10" t="str">
            <v>Fomentar un Gobierno eficaz, honesto y
transparente.</v>
          </cell>
        </row>
        <row r="11">
          <cell r="C11" t="str">
            <v>22.1 Depuración del mobiliario y equipo de oficina. 2.2 Actualización del inventario de bienes materiales del H. Ayuntamiento mediante supervisiones periódicas a las distintas áreas.
22.3 Realizar acciones de mantenimiento preventivo dentro del parque vehicular del Municipio.</v>
          </cell>
        </row>
        <row r="15">
          <cell r="B15" t="str">
            <v xml:space="preserve">Tener el control debido de inventarios y resguardos de cada bien mueble para no andar buscando en que areas se encunetran dichos muebles asi como tener el control de todo lo que necesita en refaciones el parque vehicular para llevar una bitacora de mantenimiento vehicular </v>
          </cell>
          <cell r="C15" t="str">
            <v xml:space="preserve">Control total de inventarios y resguardos </v>
          </cell>
          <cell r="G15" t="str">
            <v>NO. TOTAL DE INVENTARIOS/ NO TOTAL DE RESGAURDOS X100</v>
          </cell>
          <cell r="H15" t="str">
            <v xml:space="preserve">Se verifican muebles que se entregan </v>
          </cell>
        </row>
        <row r="16">
          <cell r="B16" t="str">
            <v xml:space="preserve">Eficiente  administracion y coordinación con areas de las que  depénde la Direccion de Control Patrimonial </v>
          </cell>
          <cell r="C16" t="str">
            <v xml:space="preserve">Eficiente coordinacion </v>
          </cell>
          <cell r="G16" t="str">
            <v>NO. TOTAL DE AREAS / NO TOTAL DE AREAS COORDINADAS X 100</v>
          </cell>
          <cell r="H16" t="str">
            <v xml:space="preserve">Que se adminitren correctamente los bienes patrimoniales </v>
          </cell>
        </row>
        <row r="17">
          <cell r="B17" t="str">
            <v xml:space="preserve">llevar el control debido de los bienes muebles e inmuebles </v>
          </cell>
          <cell r="C17" t="str">
            <v xml:space="preserve">bienes patrimoniales debidamente inventariados </v>
          </cell>
          <cell r="G17" t="str">
            <v>NO TOTAL DE BIENES MUEBLES /NO DE BIENES VERIFICADOS X 100</v>
          </cell>
          <cell r="H17" t="str">
            <v xml:space="preserve">Tener el control total de los bienes </v>
          </cell>
        </row>
        <row r="18">
          <cell r="B18" t="str">
            <v xml:space="preserve">entraga de muebles a las diferentes areas en buena coordinacion con la Direccion de Control Patrimonial </v>
          </cell>
          <cell r="C18" t="str">
            <v xml:space="preserve">Asignacion de bienes muebles </v>
          </cell>
          <cell r="G18" t="str">
            <v>NO. TOTAL DE BIENES ADQUIRIDOS / NO TOTAL DE MUEBLES ENTREGADOS A LAS AREAS X 100</v>
          </cell>
          <cell r="H18" t="str">
            <v xml:space="preserve">Nuestra direccion sea encargada de la entrega de bienes </v>
          </cell>
        </row>
        <row r="19">
          <cell r="B19" t="str">
            <v>entrega a tiempo  de facturas de muebles entregados para hacer los resguardos debidos a las areas entregadas</v>
          </cell>
          <cell r="C19" t="str">
            <v xml:space="preserve">facturas cotejadas con los bienes muebles </v>
          </cell>
          <cell r="G19" t="str">
            <v>NO TOTAL DE BIENES MUEBLES ADQUIRIDOS / NO TOTAL DE FACTURAS RECIBIDAS X 100</v>
          </cell>
          <cell r="H19" t="str">
            <v xml:space="preserve">Cuando se entegue un bien mueble sea ya cotejado con las facturas </v>
          </cell>
        </row>
        <row r="20">
          <cell r="B20" t="str">
            <v xml:space="preserve">Buena coordinacion para la entrega de los bienes muebles </v>
          </cell>
          <cell r="C20" t="str">
            <v xml:space="preserve">Que se coordinen las areas para la entrega de los bienes </v>
          </cell>
          <cell r="G20" t="str">
            <v>NO TOTAL DE AREAS / NO TOTAL DE AREAS COORDINADAS X 100</v>
          </cell>
          <cell r="H20" t="str">
            <v xml:space="preserve">Que nos coordinemos con las areas para entrega de cada bien mueble </v>
          </cell>
        </row>
        <row r="21">
          <cell r="B21" t="str">
            <v xml:space="preserve">Eficiente coordinacion para la reparacion del parque vehicular </v>
          </cell>
          <cell r="C21" t="str">
            <v xml:space="preserve">Coordinacion en la reparacion del parque veicular </v>
          </cell>
          <cell r="G21" t="str">
            <v>NO. TOTAL DE VEHICULOS / NO TOTAL DE VEHICULOS REPRADOS X 100</v>
          </cell>
          <cell r="H21" t="str">
            <v xml:space="preserve">Ser eficientes para la reparacion del parque vehicular </v>
          </cell>
        </row>
        <row r="22">
          <cell r="B22" t="str">
            <v xml:space="preserve">parque vehicular en optimas condiciones para su uso debido </v>
          </cell>
          <cell r="C22" t="str">
            <v xml:space="preserve">servicios al parque vehicular </v>
          </cell>
          <cell r="G22" t="str">
            <v xml:space="preserve">NO. TOTALÑ DE VEHICULOS 7 NO TOTAL DE SERVICIOS REALIZADOS X 100 </v>
          </cell>
          <cell r="H22" t="str">
            <v xml:space="preserve">Que se verifique el optimo uso del parque vehicular </v>
          </cell>
        </row>
      </sheetData>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
    </sheetNames>
    <sheetDataSet>
      <sheetData sheetId="0"/>
      <sheetData sheetId="1"/>
      <sheetData sheetId="2">
        <row r="7">
          <cell r="C7" t="str">
            <v>Programa 20. Finanzas Eficaces</v>
          </cell>
        </row>
        <row r="8">
          <cell r="C8" t="str">
            <v>Estrategia transversal "Dimension Administrativa Alianza Institucional y Cidadana"</v>
          </cell>
        </row>
        <row r="9">
          <cell r="C9" t="str">
            <v>Planear de manera responsable la presupuestación, recaudación, y administración de los recursos públicos del municipio de Eduardo Neri.</v>
          </cell>
        </row>
        <row r="10">
          <cell r="C10" t="str">
            <v>Consolidar una Administración Municipal transparente y simplificada en los trámites. Transparentar las finanzas públicas optimizando la utilización de los recursos públicos conforme a la normatividad.</v>
          </cell>
        </row>
        <row r="11">
          <cell r="C11" t="str">
            <v>20.1 Impulsar un incremento en la recaudación de impuestos incentivando el pago del mismo. 20.3 Transparencia en el ingreso y gasto de la Administración Pública Municipal, así como en las 
adquisiciones</v>
          </cell>
        </row>
        <row r="15">
          <cell r="B15" t="str">
            <v>Contribuir a tener una Hacienda Pública Municipal Fortalecida</v>
          </cell>
          <cell r="C15" t="str">
            <v>Porcentaje del cumplimiento de la actualización de catastro e instrumentos de recaudación</v>
          </cell>
          <cell r="G15" t="str">
            <v>Actualizacion de Instrumentos Recaudados=(Porcentaje Recaudacion/Porcentaje no Recaudacion ) * 100 AIR=(PR/PNR)*100</v>
          </cell>
          <cell r="H15" t="str">
            <v>Registro de Catastro
Urbano. Acta de
revisión y actualización
los instrumentos de
recaudación</v>
          </cell>
        </row>
        <row r="16">
          <cell r="B16" t="str">
            <v>El municipio de Eduardo Neri tiene una eficiente recaudación de impuestos sobre la propiedad inmobiliaria</v>
          </cell>
          <cell r="C16" t="str">
            <v>Tasa en la recaudación de impuesto sobre la propiedad inmobiliaria</v>
          </cell>
          <cell r="G16" t="str">
            <v>Porcentaje en Cobros =( No. De cuentas Registradas / No. De no Registradas) * 100 C=(NCT/NNR)*100</v>
          </cell>
          <cell r="H16" t="str">
            <v>Informe mensual de pagos de propietarios inmobiliarios que recibieron una carta invitación, generado y ubicado en la Dirección Catastro Municipal.</v>
          </cell>
        </row>
        <row r="17">
          <cell r="B17" t="str">
            <v>Cartera vencida recuperada.</v>
          </cell>
          <cell r="C17" t="str">
            <v>Porcentaje de contribuyentes
que forman parte de la recuperación de cartera vencida</v>
          </cell>
          <cell r="G17" t="str">
            <v>Porcentaje de Rezagos  =( No. De contribuyentes con adeudo/ No. De contribuyentes al corriente con el Pago) 100 PR=(NCA/NCP)*100</v>
          </cell>
          <cell r="H17" t="str">
            <v>Informe mensual de pagos de propietarios inmobiliarios que recibieron una carta invitación, generado y ubicado en la Dirección Catastro Municipal.</v>
          </cell>
        </row>
        <row r="18">
          <cell r="B18" t="str">
            <v>Realizar campañas de descuento</v>
          </cell>
          <cell r="C18" t="str">
            <v>Porcentaje de avance en la implementación
de estrategias recaudatorias</v>
          </cell>
          <cell r="G18" t="str">
            <v>Porcentaje de Convenios =( No. Proyectos no programados / No. De Proyectos Programados) * 100 PC=(NPT/NPP)*100</v>
          </cell>
          <cell r="H18" t="str">
            <v xml:space="preserve">Informe mensual de
cartas invitación
entregadas, generado y
ubicado en la Dirección
de Catastro Municipa </v>
          </cell>
        </row>
        <row r="19">
          <cell r="B19" t="str">
            <v>Implementar estrategias recaudatorias</v>
          </cell>
          <cell r="C19" t="str">
            <v>Porcentaje de avance en la implementación
de estrategias recaudatorias</v>
          </cell>
          <cell r="G19" t="str">
            <v>Porcentaje de Estrategias Recaudadas  =( No. Estrategiad Recaudadas/ No. Estrategiad no Recaudadas) * 100 PBD=(NER/ENR)*100</v>
          </cell>
        </row>
        <row r="20">
          <cell r="B20" t="str">
            <v>Modernizar el Sistema Catastra</v>
          </cell>
          <cell r="C20" t="str">
            <v>Porcentaje de actualización del Sistema Catastral</v>
          </cell>
          <cell r="G20" t="str">
            <v>Porcentaje Vinculacion Informacion =( No. Informacion de otras areas / No. Informacion por parte de Catastro) * 100 PVI=(NIA/NPC)*100</v>
          </cell>
          <cell r="H20" t="str">
            <v>Tarjeta Informativa de avance de Actualización de Sistemas de Catastral, generado y ubicado en la Dirección de Catastro Municipal</v>
          </cell>
        </row>
        <row r="21">
          <cell r="B21" t="str">
            <v>Cobro de impuestos sobre propiedad inmobiliaria supervisados</v>
          </cell>
          <cell r="C21" t="str">
            <v>Porcentaje de supervisiones realizadas verificando el adecuado cobro de impuesto sobre propiedad inmobiliaria</v>
          </cell>
          <cell r="G21" t="str">
            <v>Porcentaje en Cobros =( No. De cuentas Registradas / No. De no Registradas) * 100 C=(NCT/NNR)*100</v>
          </cell>
          <cell r="H21" t="str">
            <v xml:space="preserve">Informe mensual de actividades e ingresos, generado y ubicado en la Dirección de Catastro Municipal
</v>
          </cell>
        </row>
        <row r="22">
          <cell r="B22" t="str">
            <v>Integrar expedientes catastrales</v>
          </cell>
          <cell r="C22" t="str">
            <v>Porcentaje de actualización de información
catastral archivada en expedientes</v>
          </cell>
          <cell r="G22" t="str">
            <v>Porcentaje de Evaluacion =( No. Resultados Archivados  / No. De Total del Padron) * 100 PEV=(NRA/NTP)*100</v>
          </cell>
          <cell r="H22" t="str">
            <v>Informe mensual de actividades, generado y ubicado en la Dirección de Catastro Municipa</v>
          </cell>
        </row>
      </sheetData>
      <sheetData sheetId="3"/>
      <sheetData sheetId="4">
        <row r="24">
          <cell r="AA24" t="str">
            <v>2. Desarrollo social</v>
          </cell>
        </row>
        <row r="25">
          <cell r="AA25" t="str">
            <v>2.7 Otros asuntos sociales</v>
          </cell>
        </row>
        <row r="26">
          <cell r="AA26" t="str">
            <v>2.7.1 Otros asuntos sociales</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_de_Problemas"/>
      <sheetName val="Árbol_de_Objetivos"/>
      <sheetName val="MIR"/>
      <sheetName val="PbR"/>
      <sheetName val="POA"/>
    </sheetNames>
    <sheetDataSet>
      <sheetData sheetId="0"/>
      <sheetData sheetId="1"/>
      <sheetData sheetId="2">
        <row r="7">
          <cell r="C7" t="str">
            <v>Programa 20. Finanzas Eficaces</v>
          </cell>
        </row>
        <row r="8">
          <cell r="C8" t="str">
            <v>ESTRATEGIA TRANSVERSAL.  Dimensión Administrativa y Ciudadana.</v>
          </cell>
        </row>
        <row r="9">
          <cell r="C9" t="str">
            <v>Consolidar una Administración Municipal caracterizada por su eficiencia, honestidad y transparencia colaborando con la ciudadanía por el bien común cumpliendo con las atribuciones, brindando una atención de calidad y solución a los problemas con respeto y garantía de los derechos humanos de la población.</v>
          </cell>
        </row>
        <row r="10">
          <cell r="C10" t="str">
            <v>1.- Consolidar una Administración Municipal transparente y simplificada en los trámites. 2.- Transparentar las finanzas públicas optimizando la utilización de los recursos  públicos conforme a la  normatividad. 3.- Mejorar estrategias de recaudación de ingresos. 4.- Lograr en tiempo y forma la elaboración de los informes trimestrales y cuenta pública.</v>
          </cell>
        </row>
        <row r="11">
          <cell r="C11" t="str">
            <v>20.1 Impulsar un incremento en la recaudación de impuestos incentivando el pago del mismo. 20.2 Planeación responsable del gasto. 20.3 Transparencia en el ingreso y gasto de la Administración Pública Municipal, así como en las adquisiciones.</v>
          </cell>
        </row>
        <row r="15">
          <cell r="B15" t="str">
            <v xml:space="preserve">Cumplimiento en tiempo y forma la presentacion de informacion contable </v>
          </cell>
          <cell r="C15" t="str">
            <v>Porcentaje de integración</v>
          </cell>
          <cell r="G15" t="str">
            <v>Porcentaje de Integración=(Documentos entregados/documentos requeridos)*100. PINT=(DOCE/DOCR)*100</v>
          </cell>
          <cell r="H15" t="str">
            <v>Informes Financieros y Cuenta Pública entregada ante la Auditoria Superior del Estado, Archivo Interno de Tesorería, Reporte del Programa Operativo Anual.</v>
          </cell>
        </row>
        <row r="16">
          <cell r="B16" t="str">
            <v xml:space="preserve">Proceso eficiente  para administrar la contabilidad </v>
          </cell>
          <cell r="C16" t="str">
            <v>Porcentaje de cumplimiento</v>
          </cell>
          <cell r="G16" t="str">
            <v>Porcentaje de Cumplimiento=(Leyes utilizadas/Leyes Requeridas)*100. PC=LU/LR*100</v>
          </cell>
          <cell r="H16" t="str">
            <v>Informes Financieros y Cuenta Pública entregada ante la Auditoria Superior del Estado, Archivo Interno de Tesorería, Reporte del Programa Operativo Anual.</v>
          </cell>
        </row>
        <row r="17">
          <cell r="B17" t="str">
            <v>Organización en la integración y control de la información financiera.</v>
          </cell>
        </row>
        <row r="18">
          <cell r="B18" t="str">
            <v>Integración y captura de la información financiera, presupuestal y contable.</v>
          </cell>
          <cell r="C18" t="str">
            <v>Porcentaje de integracion</v>
          </cell>
          <cell r="G18" t="str">
            <v>Porcentaje de Recepción = (Información Entregada/Información Solicitada)*100. PR=(IE/IS)*100</v>
          </cell>
        </row>
        <row r="19">
          <cell r="B19" t="str">
            <v>Emitir los estados financieros mensualmente, para ver la situación que guarda el municipio.</v>
          </cell>
          <cell r="C19" t="str">
            <v>Estados Financieros Integrados</v>
          </cell>
        </row>
        <row r="20">
          <cell r="B20" t="str">
            <v>Cumplimiento de las funciones y objetivos de las diferentes áreas.</v>
          </cell>
          <cell r="C20" t="str">
            <v>Reglamento Interno (porcentaje)</v>
          </cell>
          <cell r="G20" t="str">
            <v>Porcentaje de Reglamentos = (No.de Reglamentos Autorizados/Número de Áreas funcionales) *100. PR=(NRA/NAF)*100</v>
          </cell>
          <cell r="H20" t="str">
            <v>Informes Financieros y Cuenta Pública entregada ante la Auditoria Superior del Estado, Archivo Interno de Tesorería, Reporte del Programa Operativo Anual.</v>
          </cell>
        </row>
        <row r="21">
          <cell r="B21" t="str">
            <v>Dispersión de la nomina quincenal a cada uno de los trabajores del H. Ayuntamiento.</v>
          </cell>
        </row>
        <row r="22">
          <cell r="B22" t="str">
            <v>Elaboración de las declaraciones mensuales para el pago de Impuestos Federales y Estatales.</v>
          </cell>
          <cell r="G22" t="str">
            <v>Porcentaje de eventos=(Eventos realizados/Eventos Programados)*100. PE=(ER/EP)*100</v>
          </cell>
        </row>
      </sheetData>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_de_Problemas"/>
      <sheetName val="Árbol_de_Objetivos"/>
      <sheetName val="MIR  "/>
      <sheetName val="PbR"/>
      <sheetName val="POA"/>
      <sheetName val="avance poa"/>
    </sheetNames>
    <sheetDataSet>
      <sheetData sheetId="0"/>
      <sheetData sheetId="1"/>
      <sheetData sheetId="2">
        <row r="13">
          <cell r="C13" t="str">
            <v>Porcentaje de integración</v>
          </cell>
        </row>
        <row r="15">
          <cell r="C15" t="str">
            <v>Porcentaje de informes</v>
          </cell>
          <cell r="G15" t="str">
            <v>Porcentaje de Informes=(No. De Informes Entregado/No, de Informes Solicitados)*100</v>
          </cell>
          <cell r="H15" t="str">
            <v>Informes Financieros y Cuenta Pública entregada ante la Auditoria Superior del Estado, Archivo Interno de Tesorería, Reporte del Programa Operativo Anual.</v>
          </cell>
        </row>
        <row r="16">
          <cell r="H16" t="str">
            <v>Informes Financieros y Cuenta Pública entregada ante la Auditoria Superior del Estado, Archivo Interno de Tesorería, Reporte del Programa Operativo Anual.</v>
          </cell>
        </row>
        <row r="17">
          <cell r="G17" t="str">
            <v xml:space="preserve">Porcentaje de Expedientes Integrados = (Información Entregada/Información Solicitada)*100. PEI=(IE/IS)*100. </v>
          </cell>
          <cell r="H17" t="str">
            <v>Informes Financieros y Cuenta Pública entregada ante la Auditoria Superior del Estado, Archivo Interno de Tesorería, Reporte del Programa Operativo Anual.</v>
          </cell>
        </row>
        <row r="18">
          <cell r="C18" t="str">
            <v>Reglamento Interno (porcentaje)</v>
          </cell>
          <cell r="G18" t="str">
            <v>Porcentaje de Reglamentos = (No.de Reglamentos Autorizados/Número de Áreas funcionales) *100. PR=(NRA/NAF)*100</v>
          </cell>
          <cell r="H18" t="str">
            <v>Informes Financieros y Cuenta Pública entregada ante la Auditoria Superior del Estado, Archivo Interno de Tesorería, Reporte del Programa Operativo Anual.</v>
          </cell>
        </row>
        <row r="20">
          <cell r="C20" t="str">
            <v>Porcentaje de eventos</v>
          </cell>
          <cell r="H20" t="str">
            <v>Reportes y notas informativas.</v>
          </cell>
        </row>
      </sheetData>
      <sheetData sheetId="3"/>
      <sheetData sheetId="4">
        <row r="7">
          <cell r="A7" t="str">
            <v xml:space="preserve">EJE: Transversal C  Austeridad y administracion publica responsable. </v>
          </cell>
        </row>
      </sheetData>
      <sheetData sheetId="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sheetNames>
    <sheetDataSet>
      <sheetData sheetId="0"/>
      <sheetData sheetId="1"/>
      <sheetData sheetId="2">
        <row r="7">
          <cell r="C7" t="str">
            <v>Programa 20. Finanzas Eficaces</v>
          </cell>
        </row>
        <row r="8">
          <cell r="C8" t="str">
            <v>Eje Transversal  : Dimension Admnistrativa y Ciudadana</v>
          </cell>
        </row>
        <row r="9">
          <cell r="C9" t="str">
            <v>Consolidar una Administración Municipal caracterizada por su eficiencia, honestidad y transparencia colaborando con la ciudadanía por el bien común cumpliendo con las atribuciones, brindando una atención de calidad y solución a los problemas con respeto y garantía de los derechos humanos de la población.</v>
          </cell>
        </row>
        <row r="10">
          <cell r="C10" t="str">
            <v>1.-Consolidar una Administración Municipal transparente y simplificada en los trámites.  2.- Transparentar las finanzas públicas optimizando la utilización de los recursos públicos conforme a la normatividad. 3.- Lograr en tiempo y forma la elaboración de los  informes trimestrales y cuenta pública.</v>
          </cell>
        </row>
        <row r="11">
          <cell r="C11" t="str">
            <v>20.2 Planeación responsable del gasto. 20.3 Transparencia en el ingreso y gasto de la Administración Pública Municipal, así como en las adquisiciones.</v>
          </cell>
        </row>
        <row r="15">
          <cell r="B15" t="str">
            <v>Contribuir a la integraciòn de la cuenta pùblica atraves de la aplicaciòn de la normatividad establecida por el CONAC.</v>
          </cell>
          <cell r="C15" t="str">
            <v>Porcentaje de cumplimiento de obligaciones de Armonizaciòn contable y rendiciòn de cuentas.</v>
          </cell>
          <cell r="G15" t="str">
            <v>Porcentaje de Integración=(Documentos entregados/documentos requeridos)*100. PINT=(DOCE/DOCR)*100</v>
          </cell>
          <cell r="H15" t="str">
            <v>Informes Financieros y Cuenta Publica entregada ante la Auditoria Superior del Estado, Archivo Interno de Tesoreria, Reporte del Programa Operativo Anual.</v>
          </cell>
        </row>
        <row r="16">
          <cell r="B16" t="str">
            <v>Informaion oportuna ala cuidadania interesada en conocer como se administran las recursos publicos.</v>
          </cell>
          <cell r="C16" t="str">
            <v>Porcentaje de reportes de situaciòn financiera publicados.</v>
          </cell>
          <cell r="G16" t="str">
            <v>Porcentaje de Integración=(Documentos entregados/documentos requeridos)*100. PINT=(DOCE/DOCR)*100</v>
          </cell>
          <cell r="H16" t="str">
            <v>Informes Financieros y Cuenta Publica entregada ante la Auditoria Superior del Estado, Archivo Interno de Tesoreria, Reporte del Programa Operativo Anual.</v>
          </cell>
        </row>
        <row r="18">
          <cell r="B18" t="str">
            <v>Recepciòn Mensual de la informaciòn finaciera, presupuestal y contable.</v>
          </cell>
          <cell r="C18" t="str">
            <v>Porcentaje de informes entregados.</v>
          </cell>
          <cell r="G18" t="str">
            <v>Porcentaje de Integración=(Documentos entregados/documentos requeridos)*100. PINT=(DOCE/DOCR)*100</v>
          </cell>
          <cell r="H18" t="str">
            <v>Informes Financieros y Cuenta Publica entregada ante la Auditoria Superior del Estado, Archivo Interno de Tesoreria, Reporte del Programa Operativo Anual.</v>
          </cell>
        </row>
        <row r="19">
          <cell r="B19" t="str">
            <v>Integraciòn Mensual de la informaciòn financiera, presupuestal y contable.</v>
          </cell>
          <cell r="C19" t="str">
            <v xml:space="preserve">Porcentaje de avance </v>
          </cell>
          <cell r="G19" t="str">
            <v>Porcentaje de Integración=(Documentos entregados/documentos requeridos)*100. PINT=(DOCE/DOCR)*100</v>
          </cell>
          <cell r="H19" t="str">
            <v>Informes Financieros y Cuenta Publica entregada ante la Auditoria Superior del Estado, Archivo Interno de Tesoreria, Reporte del Programa Operativo Anual.</v>
          </cell>
        </row>
        <row r="20">
          <cell r="B20" t="str">
            <v>Registro Mensual de la informaciòn contable y presupuestal.</v>
          </cell>
          <cell r="C20" t="str">
            <v>Porcentaje de informaciòn registrada.</v>
          </cell>
          <cell r="G20" t="str">
            <v>Porcentaje de Integración=(Documentos entregados/documentos requeridos)*100. PINT=(DOCE/DOCR)*100</v>
          </cell>
          <cell r="H20" t="str">
            <v>Informes Financieros y Cuenta Publica entregada ante la Auditoria Superior del Estado, Archivo Interno de Tesoreria, Reporte del Programa Operativo Anual.</v>
          </cell>
        </row>
        <row r="21">
          <cell r="B21" t="str">
            <v>Actualizacion de portal de transparencia para rendir cuentas al publico</v>
          </cell>
          <cell r="C21" t="str">
            <v>Porcentaje de informaciòn registrada.</v>
          </cell>
          <cell r="G21" t="str">
            <v>Porcentaje de Integración=(Documentos entregados/documentos requeridos)*100. PINT=(DOCE/DOCR)*100</v>
          </cell>
          <cell r="H21" t="str">
            <v>Informes Financieros y Cuenta Publica entregada ante la Auditoria Superior del Estado, Archivo Interno de Tesoreria, Reporte del Programa Operativo Anual.</v>
          </cell>
        </row>
        <row r="22">
          <cell r="B22" t="str">
            <v>Apoyo de recursos economicos para contratacion de personal.</v>
          </cell>
          <cell r="C22" t="str">
            <v xml:space="preserve">Porcentaje de integracion del personal </v>
          </cell>
          <cell r="G22" t="str">
            <v>Porcentaje de Integración=(Documentos entregados/documentos requeridos)*100. PINT=(DOCE/DOCR)*100</v>
          </cell>
          <cell r="H22" t="str">
            <v>Informes Financieros y Cuenta Publica entregada ante la Auditoria Superior del Estado, Archivo Interno de Tesoreria, Reporte del Programa Operativo Anual.</v>
          </cell>
        </row>
      </sheetData>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
    </sheetNames>
    <sheetDataSet>
      <sheetData sheetId="0"/>
      <sheetData sheetId="1"/>
      <sheetData sheetId="2">
        <row r="7">
          <cell r="C7" t="str">
            <v xml:space="preserve">21.- Administracion del Recurso Humano </v>
          </cell>
        </row>
        <row r="15">
          <cell r="B15" t="str">
            <v xml:space="preserve">Estimular a los trabajadores monetariamente para mejorar las normativas, compromiso y apoyo a la administracion Municipal y la ciudadania. </v>
          </cell>
          <cell r="C15" t="str">
            <v>Incentivos quincenales y aumentos</v>
          </cell>
          <cell r="G15" t="str">
            <v>Porcentaje de aumentos y compensacion =(Reuniones y trabajos con el Personal Realizadas/Reuniones de Capacitacion Programadas) *100. PC=(RPR/RCP)*100</v>
          </cell>
        </row>
        <row r="16">
          <cell r="B16" t="str">
            <v>Mayor compromiso para alcanzar los objetivos laborales de los trabajadores en cada una de sus areas y comisiones desempeñadas despues de una buena capacitacion</v>
          </cell>
          <cell r="C16" t="str">
            <v>Porcentaje de compromiso en los trabajadores</v>
          </cell>
        </row>
        <row r="17">
          <cell r="B17" t="str">
            <v>Cada trabajador conoce sus funciones y obligaciones laborales para mejorar su desempeño,</v>
          </cell>
          <cell r="C17" t="str">
            <v>No. De  Capacitaciones de informacion y capacitacion</v>
          </cell>
          <cell r="G17" t="str">
            <v>Porcentaje de Capacitación= (Cursos Realizados/Cursos Programados)*100. PCA=(CUR/CUP)*100</v>
          </cell>
          <cell r="H17" t="str">
            <v>Plan de formacion, capacitador y Listas de asistencia</v>
          </cell>
        </row>
        <row r="18">
          <cell r="B18" t="str">
            <v>Cumplir en su totalidad con las tareas o indicaciones de cada trabajador al ser comisionado, permite un cumplimiento y eficiente participacion en las actividades</v>
          </cell>
          <cell r="C18" t="str">
            <v>Numero de Capacitaciones por area.</v>
          </cell>
          <cell r="G18" t="str">
            <v>Porcentaje de  Capacitaciones Realizadas=(No. De Capacitaciones Realizadas/No. De Capacitaciones programadas)*100. PCR=(NCR/NCp)*100</v>
          </cell>
          <cell r="H18" t="str">
            <v>Plan de formacion, capacitador y Listas de asistencia</v>
          </cell>
        </row>
        <row r="19">
          <cell r="B19" t="str">
            <v>Eficas atencion y excelente  trato a la ciudadania y colaboracion en las diferentes actividades que generen atencion ciudadana.</v>
          </cell>
          <cell r="C19" t="str">
            <v>Numero de contrataciones</v>
          </cell>
          <cell r="H19" t="str">
            <v>Plan de incorporacion y perfiles del trabajador</v>
          </cell>
        </row>
        <row r="20">
          <cell r="B20" t="str">
            <v xml:space="preserve">Comisionar para tener mejor disposicion de los trabajadores para atender indicaciones cuando se comisionan a otra areas. </v>
          </cell>
          <cell r="C20" t="str">
            <v>No. De Reuniones con los Directivos o Jefes inmediatos</v>
          </cell>
          <cell r="G20" t="str">
            <v>Porcentaje de Reuniones= (Reuniones Realizadas/Reuniones Programadas)*100. PR=(RR/RP)*100</v>
          </cell>
          <cell r="H20" t="str">
            <v xml:space="preserve">Plan Municipal y listas de asistencia </v>
          </cell>
        </row>
        <row r="21">
          <cell r="B21" t="str">
            <v>Capacitar, y mejorar el conocimiento, comunicación y disposicion de las areas y personal implicadas en una actividad.</v>
          </cell>
          <cell r="C21" t="str">
            <v xml:space="preserve">Porcentaje de personal seleccionado en atencion a la ciudadania. </v>
          </cell>
          <cell r="G21" t="str">
            <v>Porcentaje de Actividades de Seleccionn=(Incorporacion de Personal/Total de Personas Incorporadass)*100. PAS=(IP/TPI)*100</v>
          </cell>
          <cell r="H21" t="str">
            <v>Lista de asistencia, curriculum de cada trabajador y Nomina</v>
          </cell>
        </row>
        <row r="22">
          <cell r="B22" t="str">
            <v xml:space="preserve">obtener mejor participacion en conjunto para las actividades realizadas por el Ayuntamiento. </v>
          </cell>
          <cell r="C22" t="str">
            <v xml:space="preserve">Numero de procesos de Selección de personal. </v>
          </cell>
          <cell r="H22" t="str">
            <v>Lista de asistencia, curriculum de cada trabajador y Nomina</v>
          </cell>
        </row>
      </sheetData>
      <sheetData sheetId="3"/>
      <sheetData sheetId="4">
        <row r="17">
          <cell r="C17" t="str">
            <v xml:space="preserve"> ESTRATEGIA TRANSVERSAL"DIMENSION ADMINISTRACION Y CUIDADANA"</v>
          </cell>
        </row>
        <row r="18">
          <cell r="C18" t="str">
            <v xml:space="preserve">Ofrecer un servicio de administracion con calidad a traves del personal directivo, administrativo y operativo: fortaleciendo el clima laboral en la Administracion Municipal, creando un sentido de pertenencia que comprenda actividades en conjunto con otras areas desarrollando mejor cada actividad </v>
          </cell>
        </row>
        <row r="20">
          <cell r="C20" t="str">
            <v>Establecer un sistema integral, moderno y tranasparente que permita mejorar la admnistración pública municipal acorde a las condiciones actuales del municipio y a los cambios nacionales e internacionales.</v>
          </cell>
        </row>
        <row r="21">
          <cell r="C21" t="str">
            <v>Implementar el Sistema Integral de información Administrativa y Financiera Municipal para mejorar los diferentes procesos de gestión y administración.</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
      <sheetName val="ÁRBOL DE OBJETIVOS "/>
      <sheetName val="MIR "/>
      <sheetName val="PbR"/>
      <sheetName val="POA"/>
    </sheetNames>
    <sheetDataSet>
      <sheetData sheetId="0"/>
      <sheetData sheetId="1"/>
      <sheetData sheetId="2">
        <row r="7">
          <cell r="C7" t="str">
            <v>Programa 20. Finanzas Eficaces.</v>
          </cell>
        </row>
        <row r="8">
          <cell r="C8" t="str">
            <v>ESTRATEGIA TRANSVERSAL.  Dimensión Administrativa y Ciudadana.</v>
          </cell>
        </row>
        <row r="9">
          <cell r="C9" t="str">
            <v>Planear de manera responsable la presupuestacion, recaudacion y administracion de los recursos publicos del Municipio de Eduardo Neri.</v>
          </cell>
        </row>
        <row r="10">
          <cell r="C10" t="str">
            <v>1.- Consolidar una Administración Municipal transparente y simplificada en los trámites. 2.- Transparentar las finanzas públicas optimizando la utilización de los recursos públicos conforme a la normatividad. 3.- Mejorar estrategias de recaudación de ingresos. 4.- Lograr en tiempo y forma la elaboración de los informes trimestrales y cuenta pública.</v>
          </cell>
        </row>
        <row r="11">
          <cell r="C11" t="str">
            <v>20.1 Impulsar un incremento en la recaudación de impuestos incentivando el pago del mismo. 20.2 Planeación responsable del gasto. 20.3 Transparencia en el ingreso y gasto de la Administración Pública Municipal, así como en las adquisiciones.</v>
          </cell>
        </row>
        <row r="15">
          <cell r="B15" t="str">
            <v xml:space="preserve">Atender con Eficiencia y Eficacia las Necesidades, Administrando con Transparecia los Recursos Publicos del Municipio de Eduardo Neri. Óptimo manejo de los sistemas de presupuesto, egresos, ingresos y contabilidad. </v>
          </cell>
          <cell r="C15" t="str">
            <v>Avance programático (porcentaje)</v>
          </cell>
          <cell r="G15" t="str">
            <v>Porcentaje de Avance Programático = (No. De proyectos Terminados/ No. De Proyectos Programados) * 100.   PAP=(NPT/NPP) * 100</v>
          </cell>
          <cell r="H15" t="str">
            <v>Plan Municipal de Desarrollo, Plan Estatal y Plataforma de Transparencia, PbR, POAs.</v>
          </cell>
        </row>
        <row r="16">
          <cell r="B16" t="str">
            <v>Eficiente planeacion financiera para mejorar el presupuesto y gestion adecuada de los activos en el Municipio de Eduardo Neri y la Modernización y Simplificación de la información financiera, presupuestal y contable.</v>
          </cell>
          <cell r="C16" t="str">
            <v>Efectiva  planeación  para la ejecución y desarrollo con éxito de la Administración Municipal de Eduardo Neri.</v>
          </cell>
          <cell r="G16" t="str">
            <v>Porcentaje de Efectividad = No. De Acciones Realizadas / No. De Acciones Programadas * 100             PE=NAR/NAP *100</v>
          </cell>
          <cell r="H16" t="str">
            <v>Plan Municipal de Desarrollo, Plan Estatal y Plataforma de Transparencia, PbR, POAs.</v>
          </cell>
        </row>
        <row r="17">
          <cell r="B17" t="str">
            <v>Mantener informacion actualizada para mejorar los objetivos reales y Gestionar los recursos que estan a disponibles en el H. Ayuntamiento Municipal en cuanto al la recaudacion de ingresos propios.</v>
          </cell>
          <cell r="C17" t="str">
            <v>Adecuadas condiciones de  información recibida por parte de las areas administrativas.</v>
          </cell>
          <cell r="G17" t="str">
            <v>Porcentaje de Integración = No. De Documentos Integrados / No. De Total de Documentos * 100            PC= (NDE/NTD) *100</v>
          </cell>
          <cell r="H17" t="str">
            <v>Plan Municipal de Desarrollo, Plan Estatal y Plataforma de Transparencia, PbR, POAs.</v>
          </cell>
        </row>
        <row r="18">
          <cell r="B18" t="str">
            <v>Adecuada administracion dentro del municipio.</v>
          </cell>
          <cell r="C18" t="str">
            <v xml:space="preserve">Capacitación y asesoríao en la elaboración y seguimiento mensual y anual de los Programas Operativos Anuales de las distintas Áreas Municipales. </v>
          </cell>
          <cell r="G18" t="str">
            <v>Porcentaje de Capacitación = (No. De Áreas Capacitadas / No. Total de Áreas) * 100                               PC= (NAC/NTA) * 100</v>
          </cell>
          <cell r="H18" t="str">
            <v>Listas de asistencia, Plan de Formación, Evidencias fotográficas</v>
          </cell>
        </row>
        <row r="19">
          <cell r="B19" t="str">
            <v>Suficiente informacion en la centralizacion de datos.</v>
          </cell>
          <cell r="C19" t="str">
            <v>Elaboración del Programa Operativo Anual del Municipio.</v>
          </cell>
          <cell r="G19" t="str">
            <v>Porcentaje de POA =( No. De POA Elaborados / No. Total de POA Programados) * 100      PPOA=(NPOAE/NTPOAP) * 100</v>
          </cell>
          <cell r="H19" t="str">
            <v>Expedientes.</v>
          </cell>
        </row>
        <row r="20">
          <cell r="B20" t="str">
            <v>Eficiencia en el desembolso del presupuesto.</v>
          </cell>
          <cell r="C20" t="str">
            <v>Asesoría en el establecimiento de objetivos, metas, líneas de acción e indicadores de las diversas Áreas Municipales.</v>
          </cell>
          <cell r="G20" t="str">
            <v>Porcentaje de Asesorías = (No. De Áreas que Recibieron Acompañamiento / No. Total de Áreas) * 100                                  PA= (NARA/NTA) * 100</v>
          </cell>
          <cell r="H20" t="str">
            <v>Lista de Asistencia, Notas Informativas y Evidencias Fotográficas</v>
          </cell>
        </row>
        <row r="21">
          <cell r="B21" t="str">
            <v>Plataforma actualizada para una acertada decisiòn.Dar seguimiento en la elaboracion e implementacion del capital de los cheques o transferencias de pago a los diferentes proveedores de las areas.</v>
          </cell>
          <cell r="C21" t="str">
            <v>Aumento en el índice de unidades informativas formales.</v>
          </cell>
          <cell r="G21" t="str">
            <v>Porcentaje de Áreas = No. De Áreas con Documentación Integrada / No. Total de Áreas * 100.                     PA= NADI / NTA * 100</v>
          </cell>
          <cell r="H21" t="str">
            <v>Plan Municipal de Desarrollo, Plan Estatal y Plataforma de Transparencia.</v>
          </cell>
        </row>
        <row r="22">
          <cell r="B22" t="str">
            <v>Certeza en el manejo del activos.</v>
          </cell>
          <cell r="C22" t="str">
            <v>Revisión y Seguimiento del Presupuesto Basado en Resultados de las diversas Áreas Municipales.</v>
          </cell>
          <cell r="G22" t="str">
            <v>Porcentaje de PbR = (No. De PbR Elaborados / No. Total de PbR Programados) * 100      PPOA=(NPbRE/NTPbRP) * 100</v>
          </cell>
          <cell r="H22" t="str">
            <v>Expedientes.</v>
          </cell>
        </row>
      </sheetData>
      <sheetData sheetId="3"/>
      <sheetData sheetId="4">
        <row r="24">
          <cell r="AA24" t="str">
            <v>1. Gobierno 2. Desarrollo Social 3. Desarrollo</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
    </sheetNames>
    <sheetDataSet>
      <sheetData sheetId="0"/>
      <sheetData sheetId="1"/>
      <sheetData sheetId="2">
        <row r="7">
          <cell r="C7" t="str">
            <v>Programa 17. Gobierno Eficiente y Normativo.</v>
          </cell>
        </row>
        <row r="8">
          <cell r="C8" t="str">
            <v>ESTRATEGIA TRANSVERSAL.- (DIMENSIÓN ADMINISTRATIVA Y CIUDADANA).</v>
          </cell>
        </row>
        <row r="9">
          <cell r="C9" t="str">
            <v>Atender a la ciudadania con transparencia dentro del marco legal, con el uso de las nuevas tecnologias, dando respuestas concretas y eficientes en beneficio de la sociedad.</v>
          </cell>
        </row>
        <row r="10">
          <cell r="C10" t="str">
            <v xml:space="preserve">1.-Fomentar un gobierno eficaz, honesto y transparente 2.-Impulsar la gobernabilidad contribuyendo a una relación cordial y constructiva con la sociedad. 3.-Inspeccionar y vigilar el cumplimiento de la normatividad. 4.-actualizar, elaborar y operar eficientemente normas y reglamentos. 5.-verificar que las acciones desarrolladas por el gobierno municipal se ejecuten conforme a las normas y  criterios en materia de control y evaluación. </v>
          </cell>
        </row>
        <row r="11">
          <cell r="C11" t="str">
            <v>17.3Vigilar que se respete el marco normativo del H,Ayuntamiento Municipal y los acuerdos realizados con otros niveles de gobierno, organismos y organizaciones civiles.</v>
          </cell>
        </row>
        <row r="15">
          <cell r="B15" t="str">
            <v>Disminución de los riesgos Administrativos y la posibilidad de no observaciones y/o  sanciones por las diferentes Instancias revisoras.</v>
          </cell>
          <cell r="C15" t="str">
            <v>Porcentaje de cumplimieto en la normatividad y regametos.</v>
          </cell>
          <cell r="G15" t="str">
            <v>No. De metas y objetivos programados/No de metas y objetivos realizados*100 (NMOP/NMOR*100)</v>
          </cell>
          <cell r="H15" t="str">
            <v>oficios de solicitud.</v>
          </cell>
        </row>
        <row r="16">
          <cell r="B16" t="str">
            <v>Eficiente atención a la ciudadanía con transparencia en apego a  los marcos legales, con respuestas concretas y eficientes ante la sociedad.</v>
          </cell>
          <cell r="C16" t="str">
            <v>Porcentaje de atención con transparencia.</v>
          </cell>
          <cell r="G16" t="str">
            <v>No. De metas y objetivos programados/No de metas y objetivos realizados*100 (NMOP/NMOR*100)</v>
          </cell>
          <cell r="H16" t="str">
            <v>oficios de solicitud.</v>
          </cell>
        </row>
        <row r="17">
          <cell r="B17" t="str">
            <v>Aplicación de  programas de capacitación y  actualización en Normatividades y procesos administrativos en apego a las leyes  vigentes.</v>
          </cell>
          <cell r="C17" t="str">
            <v>Porecentaje de capacitación.</v>
          </cell>
          <cell r="G17" t="str">
            <v>No. De capacitaciones propuestas/No. De capacitaciones realizadas*100 (NCP/NCR*100)</v>
          </cell>
          <cell r="H17" t="str">
            <v>Lista de asistencia y bitacora fotografica.</v>
          </cell>
        </row>
        <row r="18">
          <cell r="B18" t="str">
            <v>Seguimiento a las actas y acuerdos emitidas en sesiones de cabildo.</v>
          </cell>
          <cell r="C18" t="str">
            <v>Porecntaje de cesiones de cabildo.</v>
          </cell>
          <cell r="G18" t="str">
            <v>No. De metas y objetivos programados/No de metas y objetivos realizados*100 (NMOP/NMOR*100)</v>
          </cell>
          <cell r="H18" t="str">
            <v>oficios de solicitud.</v>
          </cell>
        </row>
        <row r="19">
          <cell r="B19" t="str">
            <v xml:space="preserve">Recursos humanos capacitado y equipo de oficina actualizado. </v>
          </cell>
          <cell r="C19" t="str">
            <v>Porecentaje de capacitación.</v>
          </cell>
          <cell r="G19" t="str">
            <v>No. De capacitaciones propuestas/No. De capacitaciones realizadas*100 (NCP/NCR*100)</v>
          </cell>
          <cell r="H19" t="str">
            <v>Lista de asistencia y bitacora fotografica.</v>
          </cell>
        </row>
        <row r="20">
          <cell r="B20" t="str">
            <v>Existe coordinación en el manejo de información para su analisis y diagnostico.</v>
          </cell>
          <cell r="C20" t="str">
            <v>Porcentaje de coordinación de información.</v>
          </cell>
          <cell r="G20" t="str">
            <v>No. De metas y objetivos programados/No de metas y objetivos realizados*100 (NMOP/NMOR*100)</v>
          </cell>
          <cell r="H20" t="str">
            <v>oficios de solicitud.</v>
          </cell>
        </row>
        <row r="21">
          <cell r="B21" t="str">
            <v xml:space="preserve">Apego al marco normativo del H. Ayuntamiento Municipal, y coordinación con otros niveles de gobierno. </v>
          </cell>
          <cell r="C21" t="str">
            <v>Porcentaje de coordinación.</v>
          </cell>
          <cell r="G21" t="str">
            <v>No. De metas y objetivos programados/No de metas y objetivos realizados*100 (NMOP/NMOR*100)</v>
          </cell>
          <cell r="H21" t="str">
            <v>oficios de solicitud.</v>
          </cell>
        </row>
        <row r="22">
          <cell r="C22" t="str">
            <v>Porcentaje de talleres en las areas.</v>
          </cell>
          <cell r="G22" t="str">
            <v>No. De metas y objetivos programados/No de metas y objetivos realizados*100 (NMOP/NMOR*100)</v>
          </cell>
          <cell r="H22" t="str">
            <v>oficios de solicitud.</v>
          </cell>
        </row>
      </sheetData>
      <sheetData sheetId="3"/>
      <sheetData sheetId="4">
        <row r="25">
          <cell r="AA25" t="str">
            <v>2.7 Otros Asuntos Sociales</v>
          </cell>
        </row>
        <row r="26">
          <cell r="AA26" t="str">
            <v>2.7.1 Otros Asuntos Sociales</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sheetNames>
    <sheetDataSet>
      <sheetData sheetId="0"/>
      <sheetData sheetId="1"/>
      <sheetData sheetId="2">
        <row r="7">
          <cell r="C7" t="str">
            <v>Programa 2. Bienestar en Eduardo Neri,  Programa 6. Somos Diversos</v>
          </cell>
        </row>
        <row r="8">
          <cell r="C8" t="str">
            <v xml:space="preserve"> 1.   Dimension Social    Desarrollo integral e inlcuyente</v>
          </cell>
        </row>
        <row r="9">
          <cell r="C9" t="str">
            <v>Contribuir al bienestar social incluyendo la participación ciudadana en los programas de desarrollo integral, en materia de desarrollo humano, salud, inclusión social y mejora en las oportunidades de empleo para la  ciudadanía.</v>
          </cell>
        </row>
        <row r="10">
          <cell r="C10" t="str">
            <v>1. Disminuir las carencias sociales mejorando significativamente las condiciones de vida en  Municipio. 5. Incrementar el bienestar social de la población vulnerable del Municipio, 6. Consolidar un esquema de vinculación social con atención prioritaria.</v>
          </cell>
        </row>
        <row r="11">
          <cell r="C11" t="str">
            <v>Entrega de despensas a personas más necesitadas.  Subsidios en material educativo.</v>
          </cell>
        </row>
        <row r="15">
          <cell r="B15" t="str">
            <v xml:space="preserve">Aprobar el presupuesto de egresos y ley de ingresos, mejor aprovechamiento en las leyes que incluyen la idenidad cultural y respeto hacia la persuacion de usos y costumbres. </v>
          </cell>
          <cell r="C15" t="str">
            <v>Porcentaje de resoluciones aprobadas.</v>
          </cell>
        </row>
        <row r="16">
          <cell r="B16" t="str">
            <v>Resoluciones aprobadas y  apoyo por las autoridades en el desarrollo y Rescate de la Cultura y Tradiciones por parte las autoridades en el desarrollo del Municipio de Eduardo Neri.</v>
          </cell>
          <cell r="C16" t="str">
            <v>Porcentaje de acciones implemetadas  para el control de los recursos financieros.</v>
          </cell>
        </row>
        <row r="17">
          <cell r="B17" t="str">
            <v>Formar parte de las comisiones, para las que fueren designados por el Ayuntamiento, máximo conocimiento del patrimonio cultural,  (hermandad intercultural guerrerense).</v>
          </cell>
          <cell r="C17" t="str">
            <v>Porcentaje de acciones implemetadas  para el control de los recursos financieros.</v>
          </cell>
        </row>
        <row r="18">
          <cell r="B18" t="str">
            <v>eficiente evolucion y cambios positivos en las relaciones con la sociedad y asistir con puntualidad a las sesiones ordinarias y extraordinarias del Ayuntamiento  y practica correcta de usos y costubres por parte de la sociedad</v>
          </cell>
          <cell r="C18" t="str">
            <v>Porcentaje de acciones implemetadas  para el control de los recursos financieros.</v>
          </cell>
        </row>
        <row r="19">
          <cell r="B19" t="str">
            <v xml:space="preserve"> Ejercer las facultades de deliberación y decisión de los asuntos que le competen al Ayuntamiento y mejores cambios positivos en las creencias.</v>
          </cell>
          <cell r="C19" t="str">
            <v>Porcentaje de acciones implemetadas  para el control de los recursos financieros.</v>
          </cell>
        </row>
        <row r="20">
          <cell r="B20" t="str">
            <v>Formular al Ayuntamiento las propuestas de ordenamientos en asuntos municipales  y eficiente  autonomía, apoyo y tolerancia a la cultura social, con nuevas generaciones rescatando la cultura antigua de nuestro municipio</v>
          </cell>
          <cell r="C20" t="str">
            <v>Porcentaje de resoluciones para su aprobacion.</v>
          </cell>
        </row>
        <row r="21">
          <cell r="B21" t="str">
            <v>Dictaminar e informar sobre los asuntos que les encomiende el Ayuntamiento y Mejor comportamiento y apoyo del gobierno municipal en las fiestas patronales.</v>
          </cell>
          <cell r="C21" t="str">
            <v>Porcentaje de resoluciones aprobadas.</v>
          </cell>
        </row>
        <row r="22">
          <cell r="B22" t="str">
            <v xml:space="preserve"> Solicitar los informes necesarios para el buen desarrollo de sus funciones y suficiente conocimiento religioso,   mejor desarrollo cultural siguiendo nuestos usos y costrumbres.</v>
          </cell>
          <cell r="C22" t="str">
            <v>Porcentaje de resoluciones aprobadas.</v>
          </cell>
        </row>
      </sheetData>
      <sheetData sheetId="3"/>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sheetNames>
    <sheetDataSet>
      <sheetData sheetId="0"/>
      <sheetData sheetId="1"/>
      <sheetData sheetId="2">
        <row r="7">
          <cell r="C7" t="str">
            <v>13. Acciones Verdes  y  14. Estabilidad y Crecimiento Económico</v>
          </cell>
        </row>
        <row r="8">
          <cell r="C8" t="str">
            <v>JE III  DIMENSIÓN TERRITORIAL . Fortalecimiento Urbano y Económico</v>
          </cell>
        </row>
        <row r="9">
          <cell r="C9" t="str">
            <v>Construir una economía incluyente con equidad, innovación y sustentabilidad fortaleciendo el desarrollo urbano del  municipio  bajo una integración campo-ciudad, promoviendo la conservación, restauración y mejoramiento de las condiciones de nuestro medio ambiente con una planeación adecuada fomentada en la normatividad.</v>
          </cell>
        </row>
        <row r="10">
          <cell r="C10" t="str">
            <v>1.- Generar condiciones para detonar el desarrollo económico en el Municipio.  3.- Promover acciones productivas impulsando  nuevas fuentes de empleo dentro del Municipio, mediante talleres, conferencias y   capacitaciones. 4.- Incrementar la producción agropecuaria mediante esquemas sustentables con   innovación del medio rural. 9.-Diseñar instrumentos de protección y restablecimiento del medio ambiente 10.- Realizar una gestión ambiental mediante servicios públicos de calidad.</v>
          </cell>
        </row>
        <row r="15">
          <cell r="B15" t="str">
            <v xml:space="preserve">Aprobacion de presupuesto de egresos y ley de ingresos,  Estrategia Preservar los ecosistemas y los paisajes en su estado natural, evitando la contaminación de ecosistemas libres de contaminacion y mejor cambio climatico en el muncipio </v>
          </cell>
          <cell r="C15" t="str">
            <v>Porcentaje de resoluciones de aprobacion.</v>
          </cell>
          <cell r="G15" t="str">
            <v>Porcentaje de Resoluciones Aprobadas = (No. De proyectos Terminados/ No. De Proyectos Programados) * 100.   PAP=(NPT/NPP) * 100</v>
          </cell>
        </row>
        <row r="16">
          <cell r="B16" t="str">
            <v xml:space="preserve">. Asistir con puntualidad a las sesiones ordinarias y extraordinarias del Ayuntamientoy proponer eficiencia en la importancia del buen manejo de los recursos,y bajar los indices de contaminacion ambiental por los residuos solidos en el Municipio de Eduardo Neri </v>
          </cell>
          <cell r="C16" t="str">
            <v>Porcentaje de acciones implemetadas  para el control de los recursos financieros.</v>
          </cell>
          <cell r="G16" t="str">
            <v>Porcentaje de Efectividad = No. De Acciones Realizadas / No. De Acciones Programadas * 100             PAI=NAR/NAP *100</v>
          </cell>
        </row>
        <row r="17">
          <cell r="B17" t="str">
            <v>Ejercer la debida inspección y vigilancia, en los ramos a  cargo Mantener un manejo forestal uniforme sin agotar los recursos y  reutilización y reciclaje de residuos sólidos, así como minimizar la generación de residuos peligrosos</v>
          </cell>
          <cell r="C17" t="str">
            <v>Porcentaje de acciones implemetadas  para el control de los recursos financieros.</v>
          </cell>
        </row>
        <row r="18">
          <cell r="B18" t="str">
            <v>Formular al Ayuntamiento las propuestas de ordenamientos en asuntos municipales Mejorar áreas verdes y reutilizacion de los residuos de la basura para una mejor condicion de la tierra.</v>
          </cell>
          <cell r="C18" t="str">
            <v>Porcentaje de acciones implemetadas  para el control de los recursos financieros.</v>
          </cell>
        </row>
        <row r="19">
          <cell r="B19" t="str">
            <v>Convocatoria a sesiones de cabildo y Poner en marcha   un   grupo  de tradición de la población en general.</v>
          </cell>
          <cell r="C19" t="str">
            <v>Porcentaje de acciones implemetadas  para el control de los recursos financieros.</v>
          </cell>
        </row>
        <row r="20">
          <cell r="B20" t="str">
            <v xml:space="preserve"> Formular al Ayuntamiento las propuestas de ordenamientos en asuntos municipales, Reciclar e intentar minimizar el impacto  del cambio  climaico y gestiónar  los recursos naturales del territorio.</v>
          </cell>
          <cell r="C20" t="str">
            <v>Porcentaje de resoluciones para su aprobacion.</v>
          </cell>
        </row>
        <row r="21">
          <cell r="B21" t="str">
            <v>Dictaminar e informar sobre los asuntos que les encomiende el Ayuntamiento, Recursos económicos suficientes para el mejoramiento de la calidad ambiental por producción de residuos</v>
          </cell>
          <cell r="C21" t="str">
            <v>Porcentaje de resoluciones aprobadas.</v>
          </cell>
        </row>
        <row r="22">
          <cell r="B22" t="str">
            <v xml:space="preserve">Solicitar los informes necesarios para el buen desarrollo de sus funciones Siguiendo prácticas correctas y garantizar nuestro bienestar  ecológico y a la preservación del ambiente y sus recursos. </v>
          </cell>
          <cell r="C22" t="str">
            <v>Porcentaje de resoluciones aprobadas.</v>
          </cell>
        </row>
      </sheetData>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sheetNames>
    <sheetDataSet>
      <sheetData sheetId="0"/>
      <sheetData sheetId="1"/>
      <sheetData sheetId="2">
        <row r="7">
          <cell r="C7" t="str">
            <v xml:space="preserve"> 5. Salud para Todos.</v>
          </cell>
        </row>
        <row r="8">
          <cell r="C8" t="str">
            <v xml:space="preserve"> 1.   Dimension Social    Desarrollo integral e inlcuyente</v>
          </cell>
        </row>
        <row r="9">
          <cell r="C9" t="str">
            <v>Gestionar las condiciones para focalizar, incorporar y atender con calidad el sistema de salud, con la finalidad de reducir los padecimientos actuales y futuros del municipio de Eduardo Neri.</v>
          </cell>
        </row>
        <row r="10">
          <cell r="C10" t="str">
            <v>3.- Impulsar programas para el fomento de los jóvenes a la vida en comunidad incluyéndolos al sector productivo y social.  8,.-Crear iniciativas para mejorar las condiciones de salud de la sociedad del Municipio en materia de prevención, deporte y salubridad con atención prioritaria.</v>
          </cell>
        </row>
        <row r="11">
          <cell r="C11" t="str">
            <v>5.1  Evaluación y mejoramiento del servicio de salud. 5.2  Diagnóstico de Salud Municipal           5.3  Servicio de primeros auxilios.</v>
          </cell>
        </row>
        <row r="15">
          <cell r="B15" t="str">
            <v>Aprobacion de presupuesto de egresos y ley de ingresos, Brindar talleres de salud sobre la afectacion del circuito de recompensa del cerebro neurotransmisor y dopamina y trastornos del sueño en los jovenes de Eduardo Neri.</v>
          </cell>
          <cell r="C15" t="str">
            <v>Porcentaje de resoluciones de aprobacion.</v>
          </cell>
        </row>
        <row r="16">
          <cell r="B16" t="str">
            <v>Asistir con puntualidad a sesiones de cabildo y presentar Programas de apoyo de salud clínica en jóvenes, para evitar, la drogadicción, infecciones, los accidentes y las violencias, en el municipio de Eduardo Neri.</v>
          </cell>
          <cell r="C16" t="str">
            <v>Porcentaje de acciones implemetadas  para el control de los recursos financieros.</v>
          </cell>
        </row>
        <row r="17">
          <cell r="B17" t="str">
            <v>Ejercer la debida inspección y vigilancia y Gestionar apoyos económicos de los tres niveles de gobierno y la secretaria de salud, con terapias emocionales y cognitivas.</v>
          </cell>
        </row>
        <row r="18">
          <cell r="B18" t="str">
            <v>Resoluciones aprobadas y publicadas para  Trabajar en conjunto con las Dependencias de Salud del Municipio con campañas  de prevención antidrogas.</v>
          </cell>
          <cell r="C18" t="str">
            <v>Porcentaje de resoluciones aprobadas e implemetadas  para el control de los recursos financieros.</v>
          </cell>
        </row>
        <row r="19">
          <cell r="B19" t="str">
            <v xml:space="preserve">Convocatorias a sesiones de cabildo como Participacion social y  confianza a la información, transparencia y rendición de cuentas y Asesoramiento de salud mental para evitar caer en alguna droga y evitar la curiosidad. </v>
          </cell>
          <cell r="C19" t="str">
            <v>Porcentaje de acciones implemetadas  para el control de los recursos financieros.</v>
          </cell>
        </row>
        <row r="20">
          <cell r="B20" t="str">
            <v xml:space="preserve">Formar parte de las comisiones y solicitar apoyo presupuestal para campañas de ambiente de armonía, familiar y escolar, para conocer las actividades que realizan y fomentar actividades de relevancia. </v>
          </cell>
          <cell r="C20" t="str">
            <v>Porcentaje de resoluciones para su aprobacion.</v>
          </cell>
        </row>
        <row r="21">
          <cell r="B21" t="str">
            <v xml:space="preserve">Proponer y llevar a cabo acciones adecuadas para gestionar  con las instituciones educativas talleres de autoestima, concientización y riesgos de drogas.   </v>
          </cell>
        </row>
        <row r="22">
          <cell r="B22" t="str">
            <v>Mayor gestion con las instituciones de salud,  formular al Ayuntamiento las propuestas de ordenamientos en asuntos municipales, y promover Talleres a padres de familia sobre atención oportuna a adolescentes.</v>
          </cell>
          <cell r="C22" t="str">
            <v>Porcentaje de resoluciones aprobadas.</v>
          </cell>
        </row>
      </sheetData>
      <sheetData sheetId="3"/>
      <sheetData sheetId="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sheetNames>
    <sheetDataSet>
      <sheetData sheetId="0"/>
      <sheetData sheetId="1"/>
      <sheetData sheetId="2">
        <row r="7">
          <cell r="C7" t="str">
            <v>Programa 2. Bienestar en Eduardo Neri</v>
          </cell>
        </row>
        <row r="15">
          <cell r="B15" t="str">
            <v xml:space="preserve">Asistir con puntualidad a las sesiones ordinarias y extraordinarias y retomar temas de mejor ambiente de paz, armonía, respeto, dignidad, tolerancia, libertad e  igualdad, alimentación, vivienda y atención médica adecuadas Garantizar la proteccion de los derechos humanos de los niños y adolecentes del Municipio de Eduardo Neri.   </v>
          </cell>
          <cell r="C15" t="str">
            <v>Porcentaje de resoluciones de aprobacion.</v>
          </cell>
          <cell r="G15" t="str">
            <v>Porcentaje de Resoluciones Aprobadas = (No. De proyectos Terminados/ No. De Proyectos Programados) * 100.   PAP=(NPT/NPP) * 100</v>
          </cell>
        </row>
        <row r="16">
          <cell r="B16" t="str">
            <v>Aplicación y resoluciones en la normatividad, Solidaridad y Igualdad sin discriminacion, con acceso a la Eduacion y Justicia a los Derechos Humanos de la niñez, en el Municipio de Eduardo Neri.</v>
          </cell>
          <cell r="C16" t="str">
            <v>Porcentaje de acciones implemetadas  para el control de los recursos financieros.</v>
          </cell>
        </row>
        <row r="17">
          <cell r="B17" t="str">
            <v>Participacion de Seciones de cabildo,  Garantizar los derechos humanos de los niños y adolecentes del Municipio creando actividades recreativas y culturales.</v>
          </cell>
          <cell r="C17" t="str">
            <v>Porcentaje de acciones implemetadas  para el control de los recursos financieros.</v>
          </cell>
        </row>
        <row r="18">
          <cell r="B18" t="str">
            <v>Formar parte de las comisiones,con ayuda psicologica a familias, y talleres de ayuda para inegracion familiar.</v>
          </cell>
          <cell r="C18" t="str">
            <v>Porcentaje de acciones implemetadas  para el control de los recursos financieros.</v>
          </cell>
        </row>
        <row r="19">
          <cell r="B19" t="str">
            <v xml:space="preserve"> Dictaminar e informar sobre los asuntos que les encomiende el Ayuntamiento,ayudandocon  motivacion psicologica y inclusion social para que los niños asistan a la escuela </v>
          </cell>
          <cell r="C19" t="str">
            <v>Porcentaje de acciones implemetadas  para el control de los recursos financieros.</v>
          </cell>
        </row>
        <row r="20">
          <cell r="B20" t="str">
            <v>Ejercer la debida inspección y vigilancia, en los ramos a  cargo y brindar  talleres de autoayuda, para mejorar las conductas de los estudiantes.</v>
          </cell>
          <cell r="C20" t="str">
            <v>Porcentaje de resoluciones para su aprobacion.</v>
          </cell>
        </row>
        <row r="21">
          <cell r="B21" t="str">
            <v>Formular al Ayuntamiento las propuestas de ordenamientos en asuntos municipales, centros de ayuda a los niños y adolecentes en situacion de calle.</v>
          </cell>
          <cell r="C21" t="str">
            <v>Porcentaje de resoluciones aprobadas.</v>
          </cell>
        </row>
        <row r="22">
          <cell r="B22" t="str">
            <v>Aprobacion de presupuesto de egresos y ley de ingresos y reglamentos.del municipio de Eduardo Neri,  e implementar Talleres para capacitar y educar de mejor manera el interes de los niños y adolecentes.</v>
          </cell>
          <cell r="C22" t="str">
            <v>Porcentaje de resoluciones aprobadas.</v>
          </cell>
        </row>
      </sheetData>
      <sheetData sheetId="3"/>
      <sheetData sheetId="4">
        <row r="17">
          <cell r="C17" t="str">
            <v xml:space="preserve"> 1.   Dimension Social, Desarrollo Integral Incluyente.</v>
          </cell>
        </row>
        <row r="18">
          <cell r="C18" t="str">
            <v>Contribuir al bienestar social incluyendo la participación ciudadana en los programas de desarrollo integral, en
materia de desarrollo humano, salud, inclusión social y mejora en las oportunidades de empleo para la
ciudadanía.</v>
          </cell>
        </row>
        <row r="20">
          <cell r="C20" t="str">
            <v>1. Disminuir las carencias sociales mejorando significativamente las condiciones de vida en el Municipio. 5. Incrementar el bienestar social de la población vulnerable del Municipio, 6. Consolidar un esquema de vinculación social con atención prioritaria.</v>
          </cell>
        </row>
        <row r="21">
          <cell r="C21" t="str">
            <v>Entrega de despensas a personas más necesitadas.  Subsidios en material educativo.</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
      <sheetName val="PbR"/>
      <sheetName val="POA"/>
    </sheetNames>
    <sheetDataSet>
      <sheetData sheetId="0"/>
      <sheetData sheetId="1"/>
      <sheetData sheetId="2">
        <row r="15">
          <cell r="B15" t="str">
            <v xml:space="preserve">Aprobación de presupuesto de egresos y ley de ingresos y asesoramiento para mayor crecimiento económico, bajas tasas de desempleo,con un índice de migración bajo. </v>
          </cell>
          <cell r="C15" t="str">
            <v>Porcentaje de resoluciones de aprobacion.</v>
          </cell>
        </row>
        <row r="16">
          <cell r="B16" t="str">
            <v xml:space="preserve">Asistir con puntualidad a sesiones de cabildo Eficientes y mayor índice de participación social, humano, protección social y mejores condiciones de empleo teniendo una tasa muy baja de migracion en el Municipio de Eduardo Neri </v>
          </cell>
          <cell r="C16" t="str">
            <v>Porcentaje de acciones implemetadas  para el control de los recursos financieros.</v>
          </cell>
        </row>
        <row r="17">
          <cell r="B17" t="str">
            <v xml:space="preserve">Ejercer la debida inspección, vigilancia, e Intervención a cargo para brindar confianza de todas y todos los ciudadanos empleos con mejor calidad tanto para hombres como para las mujeres. </v>
          </cell>
        </row>
        <row r="18">
          <cell r="B18" t="str">
            <v>Resoluciones aprobadas y publicadas para mejores  condiciones de ingresos economicos en los hogares.</v>
          </cell>
          <cell r="C18" t="str">
            <v>Porcentaje de acciones implemetadas  para el control de los recursos financieros.</v>
          </cell>
        </row>
        <row r="19">
          <cell r="B19" t="str">
            <v>Convocatorias a sesiones de cabildo como Participacion social y brindar tallares de asesoramiento para que puedan contar  con estudios basicos para trabaja</v>
          </cell>
        </row>
        <row r="20">
          <cell r="B20" t="str">
            <v>Ejercer las facultades de deliberación y decisión de los asuntos que le competen al Ayuntamiento de mayor interes de participación ciudadana, y puedan tener experiencia laboral en el cambo de trabajo.</v>
          </cell>
        </row>
        <row r="21">
          <cell r="B21" t="str">
            <v>Formular al Ayuntamiento las propuestas de ordenamientos en asuntos municipales,  en atencion a la ciudadania en general para una mayor confianza y respeto a las garantías individuales y mejores empleos en el municipio para no salir de el.</v>
          </cell>
          <cell r="C21" t="str">
            <v>Porcentaje de resoluciones aprobadas.</v>
          </cell>
        </row>
        <row r="22">
          <cell r="B22" t="str">
            <v>Formar parte de las comisiones, para las que fueron designados por el Ayuntamiento, como curso de  participación política, elemento esencial de los sistemas democráticos y tener  mas studios que   integran en la inserción laboral de los inmigrantes</v>
          </cell>
        </row>
      </sheetData>
      <sheetData sheetId="3"/>
      <sheetData sheetId="4">
        <row r="17">
          <cell r="C17" t="str">
            <v xml:space="preserve">EJE  : Transversal B Igualdad de genero e inclusion social </v>
          </cell>
        </row>
        <row r="18">
          <cell r="C18" t="str">
            <v>Aumentar el bienestar social de la ciudadanía, fortaleciendo el tejido social mediante una estrategia integral de desarrollo humano y social promoviendo mejores condiciones de convivencia comunitaria a través de la cultura, el deporte, la educación y la salud, a través de programas con sentido integral e incluyente.</v>
          </cell>
        </row>
        <row r="19">
          <cell r="C19" t="str">
            <v>Programa 2. Bienestar en Eduardo Neri</v>
          </cell>
        </row>
        <row r="20">
          <cell r="C20" t="str">
            <v>Incrementar el bienestar social de la población vulnerable del Municipio.  Apoyar al migrante con opciones de autoempleo</v>
          </cell>
        </row>
        <row r="21">
          <cell r="C21" t="str">
            <v>2.1  Entrega de despensas a personas más necesitadas      2.2 Entrega de herramientas de trabajo a productores de escasos recursos.</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sheetNames>
    <sheetDataSet>
      <sheetData sheetId="0" refreshError="1"/>
      <sheetData sheetId="1" refreshError="1"/>
      <sheetData sheetId="2" refreshError="1">
        <row r="11">
          <cell r="C11" t="str">
            <v>4.1 Semana Cívico-Cultural y Deportiva por el natalicio de Eduardo Neri. 4.2 Interculturalidad y competencia deportiva entre los Municipios de la región Centro.</v>
          </cell>
        </row>
        <row r="15">
          <cell r="B15" t="str">
            <v>Aprobacion de presupuesto de egresos y ley de ingresos,   en el municipio de Eduardo Neri.</v>
          </cell>
        </row>
        <row r="16">
          <cell r="B16" t="str">
            <v>Ejercer la debida inspección y vigilancia, en los ramos  educativos que otorgue estabilidad al sistema y a la normatividad, en el municipio de Eduardo Neri.</v>
          </cell>
          <cell r="C16" t="str">
            <v>Porcentaje de acciones implemetadas  para el control de los recursos financieros.</v>
          </cell>
        </row>
        <row r="18">
          <cell r="B18" t="str">
            <v>Dictaminar e informar sobre los asuntos que les encomiende el Ayuntamiento, asi como dar aceptacion por parte de la sociedad a los grupos vulnerables .</v>
          </cell>
        </row>
        <row r="19">
          <cell r="B19" t="str">
            <v>Renovar la docencia para brindar mejor apoyo a padres y alumnos y exigencia permanente Acceso a la Educacion gratuida y de garantia y atender las necesidades básicas educativas..</v>
          </cell>
        </row>
        <row r="20">
          <cell r="B20" t="str">
            <v xml:space="preserve"> Formular al Ayuntamiento las propuestas de ordenamientos en asuntos municipales e incluir compromiso y preparación del personal capasitado para temas de inclusion social.continua..</v>
          </cell>
        </row>
        <row r="22">
          <cell r="B22" t="str">
            <v xml:space="preserve">Ejercer las facultades de deliberación y decisión,  mayor motivacion y alta capacidad escolar, asi como diseñar una logística educativa y gestionar apoyo econimico y educativo para las escuelas comunitarias Ayuntamiento.  </v>
          </cell>
        </row>
      </sheetData>
      <sheetData sheetId="3" refreshError="1"/>
      <sheetData sheetId="4" refreshError="1">
        <row r="17">
          <cell r="C17" t="str">
            <v>1.   Dimension Social    Desarrollo integral e inlcuyente</v>
          </cell>
        </row>
        <row r="18">
          <cell r="C18" t="str">
            <v>Coordinar con las diferentes áreas y jefaturas, acciones para incorporar las diferentes actividades, culturales,  deportivas, recreativas, educativas, rescatando valores en la sociedad.</v>
          </cell>
        </row>
        <row r="19">
          <cell r="C19" t="str">
            <v>Programa  4. Promoción de la Educación.</v>
          </cell>
        </row>
        <row r="20">
          <cell r="C20" t="str">
            <v>4.- Brindar apoyos socioeducativos a la población estudiantil del Municipio. 5.-  Gestionar infraestructura educativa,  equipamiento para la rehabilitación y construcción de espacios educativos.</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sheetNames>
    <sheetDataSet>
      <sheetData sheetId="0"/>
      <sheetData sheetId="1"/>
      <sheetData sheetId="2">
        <row r="15">
          <cell r="B15" t="str">
            <v>Aprobar el presupuesto de egresos y ley de ingresos,para erradicar el hambre, la pobreza, el desempleo juvenil y la migración forzada en la población en general del municipio de Eduardo Neri.</v>
          </cell>
          <cell r="C15" t="str">
            <v>Porcentaje de resoluciones de aprobacion.</v>
          </cell>
          <cell r="G15" t="str">
            <v>Porcentaje de Resoluciones Aprobadas = (No. De proyectos Terminados/ No. De Proyectos Programados) * 100.   PAP=(NPT/NPP) * 100</v>
          </cell>
        </row>
        <row r="16">
          <cell r="B16" t="str">
            <v xml:space="preserve">Asistir con puntualidad a las sesiones ordinarias y extraordinarias del Ayuntamiento y proponer Resoluciones aprobadas y  apoyo por las autoridades en el desarrollo, para una mejor y eficiente inversión en la agricultura en mayor escala para el desarrollo rural inclusivo, del Municipio de Eduardo Neri. </v>
          </cell>
          <cell r="C16" t="str">
            <v>Porcentaje de acciones implemetadas  para el control de los recursos financieros.</v>
          </cell>
          <cell r="G16" t="str">
            <v>Porcentaje de Efectividad = No. De Acciones Realizadas / No. De Acciones Programadas * 100             PAI=NAR/NAP *100</v>
          </cell>
        </row>
        <row r="17">
          <cell r="B17" t="str">
            <v>Ejercer la debida inspección y vigilancia, en los ramos a  cargo  para  Mejor acceso e igualdad  de recursos productivos como la tierra, el agua, el crédito y la energia, con servicios básicos de calidad, para el desarrollo de los agricultores.</v>
          </cell>
          <cell r="C17" t="str">
            <v>Porcentaje de acciones implemetadas  para el control de los recursos financieros.</v>
          </cell>
          <cell r="G17" t="str">
            <v>Porcentaje de Integración = No. De Documentos Integrados / No. De Total de Documentos * 100            PC= (NDE/NTD) *100</v>
          </cell>
        </row>
        <row r="18">
          <cell r="B18" t="str">
            <v>Formular al Ayuntamiento las propuestas de ordenamientos en asuntos municipales, mejor acceso e igualdad por parte de las autoridades a todos los agricultores del municipio.</v>
          </cell>
        </row>
        <row r="19">
          <cell r="B19" t="str">
            <v>Convocatoria a sesiones de cabildo, para evitar y brindar talleres sobre la Explotación agrícola en áreas rurales.</v>
          </cell>
        </row>
        <row r="20">
          <cell r="B20" t="str">
            <v xml:space="preserve"> Formular al Ayuntamiento las propuestas de ordenamientos en asuntos municipales, comocapacitacion en  proyectos productivos a los agricultores.</v>
          </cell>
          <cell r="C20" t="str">
            <v>Porcentaje de resoluciones para su aprobacion.</v>
          </cell>
        </row>
        <row r="21">
          <cell r="B21" t="str">
            <v>Dictaminar e informar sobre los asuntos que les encomiende el Ayuntamiento  para una mejor Producción y  apoyo de los tres niveles de gobierno.</v>
          </cell>
          <cell r="C21" t="str">
            <v>Porcentaje de resoluciones aprobadas.</v>
          </cell>
        </row>
        <row r="22">
          <cell r="B22" t="str">
            <v>Solicitar los informes necesarios para el buen desarrollo de sus funciones en losSuficientes insumos agrícolas a los comerciantes campesinos del municipio.</v>
          </cell>
        </row>
      </sheetData>
      <sheetData sheetId="3"/>
      <sheetData sheetId="4">
        <row r="17">
          <cell r="C17" t="str">
            <v>EJE III. DIMENSIÓN TERRITORIAL Fortalecimiento Urbano y
Económico</v>
          </cell>
        </row>
        <row r="18">
          <cell r="C18" t="str">
            <v>Apoyar a los productores del Municipio con asesorías, capacitaciones, semillas mejoradas y agroquímicos a bajo costo, para la producción de los granos básicos en beneficio de la economía de sus familias.</v>
          </cell>
        </row>
        <row r="19">
          <cell r="C19" t="str">
            <v>16. Desarrollo para el Campo.</v>
          </cell>
        </row>
        <row r="20">
          <cell r="C20" t="str">
            <v>1.- Vincular unidades económicas para el fortalecimiento del desarrollo económico y productivo del Municipio.       2.- Incrementar la producción agropecuaria mediante esquemas sustentables con innovación del medio rural.</v>
          </cell>
        </row>
        <row r="21">
          <cell r="C21" t="str">
            <v>16.1    Dotación de semillas mejoradas a productores. 16.2   Programa de agroquímicos a bajo costo.</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
      <sheetName val="PbR"/>
      <sheetName val="POA"/>
    </sheetNames>
    <sheetDataSet>
      <sheetData sheetId="0"/>
      <sheetData sheetId="1"/>
      <sheetData sheetId="2">
        <row r="7">
          <cell r="C7" t="str">
            <v>Programa 4. Promoción de la Educación   y   Programa 12. Obras Incluyentes</v>
          </cell>
        </row>
        <row r="15">
          <cell r="B15" t="str">
            <v xml:space="preserve">Prevencion de infecciones respiratorias, enfermedades cardíacas, accidentes cerebrovasculares y cáncer de pulmón en los centros de salud adecuado de los habitantes del Municipio  de Eduardo Neri, mediante  Aprobacion de presupuesto de egresos y ley de ingresos, </v>
          </cell>
          <cell r="C15" t="str">
            <v>Porcentaje de resoluciones de aprobacion.</v>
          </cell>
          <cell r="G15" t="str">
            <v>Porcentaje de Resoluciones Aprobadas = (No. De proyectos Terminados/ No. De Proyectos Programados) * 100.   PAP=(NPT/NPP) * 100</v>
          </cell>
          <cell r="H15" t="str">
            <v>Registro de Asistencia, Minutas de Trabajo y Evidencias Fotográficas</v>
          </cell>
        </row>
        <row r="16">
          <cell r="B16" t="str">
            <v xml:space="preserve">  Garantizar un  Desarrollo urbano, sostenible e inclusivo, para prevenir el deterioro ambiental para no comprometer el hogar de las futuras generaciones en el municipio de Eduardo Neri. </v>
          </cell>
          <cell r="C16" t="str">
            <v>Porcentaje de acciones implemetadas  para el control de los recursos financieros.</v>
          </cell>
          <cell r="G16" t="str">
            <v>Porcentaje de Efectividad = No. De Acciones Realizadas / No. De Acciones Programadas * 100             PAI=NAR/NAP *100</v>
          </cell>
          <cell r="H16" t="str">
            <v>Registro de Asistencia, Minutas de Trabajo y Evidencias Fotográficas</v>
          </cell>
        </row>
        <row r="17">
          <cell r="B17" t="str">
            <v>Eficiente apoyo de igualdad  en las diferentes colonias del municipio.</v>
          </cell>
          <cell r="C17" t="str">
            <v>Porcentaje de acciones implemetadas  para el control de los recursos financieros.</v>
          </cell>
          <cell r="G17" t="str">
            <v>Porcentaje de Integración = No. De Documentos Integrados / No. De Total de Documentos * 100            PC= (NDE/NTD) *100</v>
          </cell>
          <cell r="H17" t="str">
            <v>Registro de Asistencia, Minutas de Trabajo y Evidencias Fotográficas</v>
          </cell>
        </row>
        <row r="18">
          <cell r="B18" t="str">
            <v>Control adecuado y mejor planificado para el suministro de agua.s,  para dictaminar e informar sobre los asuntos que les encomiende el Ayuntamiento,.</v>
          </cell>
        </row>
        <row r="19">
          <cell r="B19" t="str">
            <v xml:space="preserve"> Generar confianza entre los sectores público y privado, invertir en transporte público masivo, así como enfocarse en la accesibilidad.</v>
          </cell>
          <cell r="C19" t="str">
            <v>Porcentaje de acciones implemetadas  para el control de los recursos financieros.</v>
          </cell>
        </row>
        <row r="20">
          <cell r="B20" t="str">
            <v>Buen  manejo de apoyos destinados a espacios recreativos y deportivos.</v>
          </cell>
        </row>
        <row r="21">
          <cell r="B21" t="str">
            <v>Asistir con puntualidad a las sesiones ordinarias y extraordinarias del Ayuntamiento y proponer Rehabilitación energética y de accesibilidad y creación de espacios verdes.</v>
          </cell>
          <cell r="C21" t="str">
            <v>Porcentaje de resoluciones aprobadas.</v>
          </cell>
          <cell r="G21" t="str">
            <v>Porcentaje de Resoluciones = (No. De Áreas inspeccionadas / No. Total de Áreas Programadas) * 100                                  PA= (NAi/NTAP) * 100</v>
          </cell>
          <cell r="H21" t="str">
            <v>Registro de Asistencia, Minutas de Trabajo y Evidencias Fotográficas</v>
          </cell>
        </row>
        <row r="22">
          <cell r="B22" t="str">
            <v xml:space="preserve">Ejercer las facultades de deliberación y decisión, Previsión adecuada  y equipamientos de espacios verdes y naturales, en sus localidades y Municipio y de los asuntos que le competen al Ayuntamiento.  </v>
          </cell>
        </row>
      </sheetData>
      <sheetData sheetId="3"/>
      <sheetData sheetId="4">
        <row r="17">
          <cell r="C17" t="str">
            <v>1.   Dimension Social .   Desarrollo Integral e Incluyente.   3. Dimension Territorial. Fortalecimiento Urbano y Economico</v>
          </cell>
        </row>
        <row r="18">
          <cell r="C18" t="str">
            <v>Coordinar con las diferentes áreas y jefaturas, acciones para incorporar las diferentes actividades, culturales, deportivas, recreativas, educativas, rescatando valores en la sociedad. Ejecutar y verificar las obras públicas propuestas para que sean construidas con calidad y beneficien a un número significativo de habitantes del municipio de Eduardo Neri.</v>
          </cell>
        </row>
        <row r="20">
          <cell r="C20" t="str">
            <v>Gestionar infraestructura educativa, equipamiento para la rehabilitación y construcción de espacios educativos.  Planear las obras sustentables en beneficio de
toda la ciudadanía.   • Planear las obras sustentables en beneficio de toda la ciudadanía. • Impulsar una imagen urbana sustentable</v>
          </cell>
        </row>
        <row r="21">
          <cell r="C21" t="str">
            <v>4.1 Semana Cívico-Cultural y Deportiva por el natalicio de Eduardo Neri. 4.2 Interculturalidad y competencia deportiva entre los Municipios de la región Centro.  12.4 Infraestructura Urbana: Equipamiento y gestión de recursos.  12.5 Campaña de Imagen Urbana.</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FICHA TECNIC"/>
      <sheetName val="FICHA TECNIC (2)"/>
      <sheetName val="FICHA TECNIC (3)"/>
      <sheetName val="MIR"/>
      <sheetName val="PbR"/>
      <sheetName val="POA"/>
    </sheetNames>
    <sheetDataSet>
      <sheetData sheetId="0"/>
      <sheetData sheetId="1"/>
      <sheetData sheetId="2"/>
      <sheetData sheetId="3"/>
      <sheetData sheetId="4"/>
      <sheetData sheetId="5">
        <row r="12">
          <cell r="B12" t="str">
            <v>Atención Ciudadana con responsabilidad y transparencia, que se traduce en credibilidad para el Gobierno Municipal.</v>
          </cell>
        </row>
      </sheetData>
      <sheetData sheetId="6">
        <row r="4">
          <cell r="B4" t="str">
            <v>20. Orden y Control de la Gestión Pública y Rendición de Cuentas</v>
          </cell>
        </row>
      </sheetData>
      <sheetData sheetId="7">
        <row r="17">
          <cell r="C17" t="str">
            <v>IV. Gobierno Moderno y Transparente.</v>
          </cell>
        </row>
        <row r="23">
          <cell r="AA23" t="str">
            <v>1. Gobierno</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
    </sheetNames>
    <sheetDataSet>
      <sheetData sheetId="0"/>
      <sheetData sheetId="1"/>
      <sheetData sheetId="2">
        <row r="15">
          <cell r="B15" t="str">
            <v>Control de los recusos financieros en las Areas de la Administracion Municipa</v>
          </cell>
          <cell r="C15" t="str">
            <v>Procentaje de Cumpli miento en trámites y plan municipal de desarrollo</v>
          </cell>
          <cell r="G15" t="str">
            <v>No. De objetivos programados/No. De objetivos realizados*100 (NOP/NOR*100)</v>
          </cell>
          <cell r="H15" t="str">
            <v>bitacora fotografica y lista de asistencia</v>
          </cell>
        </row>
        <row r="16">
          <cell r="B16" t="str">
            <v>Implementacion de  Politicas Publicas y acciones de las instacias Federales y Estatales  para el mejor desarrollo y funciones del  H. Ayuntamiento Municipal de Eduardo Neri.</v>
          </cell>
        </row>
        <row r="17">
          <cell r="B17" t="str">
            <v>Buena integracion de los recursos necesarios para el fortalecimiento dentro del Municipio</v>
          </cell>
          <cell r="C17" t="str">
            <v>Porcentaje de metas en el programa municiapal de desarrollo</v>
          </cell>
          <cell r="G17" t="str">
            <v>No. De metas y lineas de acción programadas/No. De metas y lineas de accion realizadas*100 (NMLAP/NMLAR*100)</v>
          </cell>
          <cell r="H17" t="str">
            <v>bitacora fotografica y lista de asistencia</v>
          </cell>
        </row>
        <row r="18">
          <cell r="B18" t="str">
            <v xml:space="preserve">Mayor asesoria por parte de las instacias Federales y Estatales </v>
          </cell>
          <cell r="C18" t="str">
            <v>Porcentaje y avance de programa municipal de desarrollo</v>
          </cell>
          <cell r="G18" t="str">
            <v>No. De peticiones solicitadas/No. De peticiones atendidas*100 (NPS/NPA*100)</v>
          </cell>
          <cell r="H18" t="str">
            <v>bitacora fotografica y lista de asistencia</v>
          </cell>
        </row>
        <row r="19">
          <cell r="B19" t="str">
            <v xml:space="preserve">Apoyar y definir tiempos para la gestión estratégica. </v>
          </cell>
          <cell r="C19" t="str">
            <v>Porcentaje de metas ejecutados en el plan municipal de desarrrollo</v>
          </cell>
          <cell r="G19" t="str">
            <v>No. De programas programados en el plan estatal/No. De programas realizados en el plan estatal*100 (NPPPE/NPRPE*100)</v>
          </cell>
          <cell r="H19" t="str">
            <v>bitacora fotografica y lista de asistencia</v>
          </cell>
        </row>
        <row r="20">
          <cell r="B20" t="str">
            <v xml:space="preserve">Buen fortalecimiento de las areas municipales </v>
          </cell>
          <cell r="G20" t="str">
            <v>No. De solicitudes programadas/No. De solicitudes realizadas*100 (NSP/NSR*100)</v>
          </cell>
        </row>
        <row r="21">
          <cell r="B21" t="str">
            <v xml:space="preserve">Mayor comunicación entre los equipos de trabajo </v>
          </cell>
          <cell r="C21" t="str">
            <v>Reuniones de Dirección (porcentaje)</v>
          </cell>
          <cell r="G21" t="str">
            <v>No. De capacitaciones programadas al personal/No. De capacitaciones realizadas al personal*100 (NCPP/NCRP*100)</v>
          </cell>
          <cell r="H21" t="str">
            <v>bitacora fotografica y lista de asistencia</v>
          </cell>
        </row>
        <row r="22">
          <cell r="B22" t="str">
            <v xml:space="preserve">cumplimiento de las metas y objetivos establecidos dentro del plan municipal. </v>
          </cell>
          <cell r="G22" t="str">
            <v>No. De recursos humanos programados/ No. De recursos humanos realizados+100 (NRHP/NRHR*100)</v>
          </cell>
        </row>
      </sheetData>
      <sheetData sheetId="3"/>
      <sheetData sheetId="4">
        <row r="18">
          <cell r="C18" t="str">
            <v>Contribuir al bienestar social incluyendo la participación ciudadana en los programas de desarrollo integral, en materia de desarrollo humano, salud, inclución social y mejora en las oportunidades de empleo para la ciudadania.</v>
          </cell>
        </row>
        <row r="20">
          <cell r="C20" t="str">
            <v>Disminuir las carencias sociales mejorando significativamente las condiciones de vida en el Municipio.</v>
          </cell>
        </row>
        <row r="21">
          <cell r="C21" t="str">
            <v xml:space="preserve">2.1 Entrega de despensas a personas mas necesitadas 2.2 Entrega de herramientas de trabajo a productores de escasos recursos. </v>
          </cell>
        </row>
        <row r="27">
          <cell r="AA27" t="str">
            <v>E Prestación de Servicios Públicos</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sheetNames>
    <sheetDataSet>
      <sheetData sheetId="0"/>
      <sheetData sheetId="1"/>
      <sheetData sheetId="2">
        <row r="13">
          <cell r="B13" t="str">
            <v>Excelente imagen institucional y cumplimieto de metas y  objetivos del Plan Municipal de Desarrollo.</v>
          </cell>
          <cell r="F13" t="str">
            <v>Trimestral</v>
          </cell>
        </row>
        <row r="14">
          <cell r="C14" t="str">
            <v>Porcentaje de cumplimiento en  atencion y tramites y plan municipal de desarrollo</v>
          </cell>
          <cell r="F14" t="str">
            <v>Trimestral</v>
          </cell>
          <cell r="G14" t="str">
            <v>No. De acuerdos programados/No. De acuerdos realizados*100 (NAP/NAR*100)</v>
          </cell>
          <cell r="H14" t="str">
            <v>Reportes, Informes, Oficios</v>
          </cell>
        </row>
      </sheetData>
      <sheetData sheetId="3"/>
      <sheetData sheetId="4">
        <row r="7">
          <cell r="A7" t="str">
            <v xml:space="preserve">EJE 3 : Estado de derecho y gobernabilidad y gobernanza democratica </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BOL DE PROBLEMAS"/>
      <sheetName val="ÁRBOL DE OBJETIVOS"/>
      <sheetName val="MIR"/>
      <sheetName val="PbR"/>
      <sheetName val="POA"/>
    </sheetNames>
    <sheetDataSet>
      <sheetData sheetId="0" refreshError="1"/>
      <sheetData sheetId="1" refreshError="1"/>
      <sheetData sheetId="2" refreshError="1">
        <row r="15">
          <cell r="B15" t="str">
            <v>Mayor eficiencia y cumplimiento en las metas de los programas acordados en el Plan Municipal de desarrollo</v>
          </cell>
        </row>
        <row r="20">
          <cell r="C20" t="str">
            <v xml:space="preserve">Porcentaje de metas </v>
          </cell>
        </row>
      </sheetData>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zoomScale="51" zoomScaleNormal="51" zoomScaleSheetLayoutView="70" workbookViewId="0">
      <selection activeCell="V19" sqref="V19"/>
    </sheetView>
  </sheetViews>
  <sheetFormatPr baseColWidth="10" defaultColWidth="10.875" defaultRowHeight="15.75" x14ac:dyDescent="0.25"/>
  <cols>
    <col min="1" max="1" width="13.75" customWidth="1"/>
    <col min="3" max="3" width="6.875" customWidth="1"/>
    <col min="4" max="4" width="19.5" customWidth="1"/>
    <col min="6" max="6" width="9.875" customWidth="1"/>
    <col min="8" max="8" width="12.875" customWidth="1"/>
    <col min="9" max="9" width="13.375" customWidth="1"/>
    <col min="10" max="10" width="8.625" customWidth="1"/>
    <col min="11" max="11" width="14.875" customWidth="1"/>
    <col min="12" max="12" width="13.375" customWidth="1"/>
    <col min="13" max="13" width="12.875" customWidth="1"/>
    <col min="14" max="14" width="13.375" customWidth="1"/>
    <col min="15" max="15" width="12" customWidth="1"/>
    <col min="17" max="17" width="8.625" customWidth="1"/>
  </cols>
  <sheetData>
    <row r="1" spans="1:17" x14ac:dyDescent="0.25">
      <c r="A1" s="1"/>
      <c r="B1" s="1"/>
      <c r="C1" s="1"/>
      <c r="D1" s="1"/>
      <c r="E1" s="1"/>
      <c r="F1" s="1"/>
      <c r="G1" s="1"/>
      <c r="H1" s="1"/>
      <c r="I1" s="1"/>
      <c r="J1" s="1"/>
      <c r="K1" s="1"/>
      <c r="L1" s="1"/>
      <c r="M1" s="1"/>
      <c r="N1" s="1"/>
      <c r="O1" s="1"/>
      <c r="P1" s="1"/>
      <c r="Q1" s="1"/>
    </row>
    <row r="2" spans="1:17"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607</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85" t="s">
        <v>562</v>
      </c>
      <c r="E8" s="86"/>
      <c r="F8" s="86"/>
      <c r="G8" s="86"/>
      <c r="H8" s="86"/>
      <c r="I8" s="87" t="s">
        <v>1</v>
      </c>
      <c r="J8" s="88" t="s">
        <v>586</v>
      </c>
      <c r="K8" s="88"/>
      <c r="L8" s="87" t="s">
        <v>2</v>
      </c>
      <c r="M8" s="89" t="str">
        <f>[1]MIR!$C$7</f>
        <v>Programa 4. Promoción de la Educación.</v>
      </c>
      <c r="N8" s="86"/>
      <c r="O8" s="87" t="s">
        <v>3</v>
      </c>
      <c r="P8" s="89" t="s">
        <v>587</v>
      </c>
      <c r="Q8" s="86"/>
    </row>
    <row r="9" spans="1:17" ht="61.5" customHeight="1" x14ac:dyDescent="0.25">
      <c r="A9" s="82"/>
      <c r="B9" s="82"/>
      <c r="C9" s="82"/>
      <c r="D9" s="86"/>
      <c r="E9" s="86"/>
      <c r="F9" s="86"/>
      <c r="G9" s="86"/>
      <c r="H9" s="86"/>
      <c r="I9" s="87"/>
      <c r="J9" s="88"/>
      <c r="K9" s="88"/>
      <c r="L9" s="87"/>
      <c r="M9" s="86"/>
      <c r="N9" s="86"/>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36" customHeight="1" x14ac:dyDescent="0.25">
      <c r="A11" s="55" t="s">
        <v>4</v>
      </c>
      <c r="B11" s="90" t="s">
        <v>588</v>
      </c>
      <c r="C11" s="91"/>
      <c r="D11" s="91"/>
      <c r="E11" s="92"/>
      <c r="F11" s="55" t="s">
        <v>5</v>
      </c>
      <c r="G11" s="90" t="str">
        <f>'[1]POA '!$AA$25</f>
        <v>2.4 Recreación , cultura y otras manisfestaciones sociales.</v>
      </c>
      <c r="H11" s="91"/>
      <c r="I11" s="91"/>
      <c r="J11" s="91"/>
      <c r="K11" s="91"/>
      <c r="L11" s="92"/>
      <c r="M11" s="27" t="s">
        <v>6</v>
      </c>
      <c r="N11" s="90" t="str">
        <f>'[1]POA '!$AA$26</f>
        <v>2.4.1  Deporte y Recreación</v>
      </c>
      <c r="O11" s="91"/>
      <c r="P11" s="91"/>
      <c r="Q11" s="92"/>
    </row>
    <row r="12" spans="1:17"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89" t="str">
        <f>[1]MIR!$C$8</f>
        <v>EJE I :Dimensión social desarrollo integral e incluyente.</v>
      </c>
      <c r="C13" s="86"/>
      <c r="D13" s="82" t="s">
        <v>8</v>
      </c>
      <c r="E13" s="89" t="str">
        <f>[1]MIR!$C$9</f>
        <v>Coordinar con las diferentes áreas y jefaturas, acciones para incorporar las diferentes actividades, culturales, deportivas, recreativas, educativas, rescatando valores en la sociedad.</v>
      </c>
      <c r="F13" s="95"/>
      <c r="G13" s="95"/>
      <c r="H13" s="82" t="s">
        <v>9</v>
      </c>
      <c r="I13" s="89" t="str">
        <f>[1]MIR!$C$10</f>
        <v>Crear iniciativas para mejorar las condiciones de salud de la sociedad del Municipio en materia de prevención, deporte y salubridad con atención prioritaria.</v>
      </c>
      <c r="J13" s="86"/>
      <c r="K13" s="86"/>
      <c r="L13" s="86"/>
      <c r="M13" s="87" t="s">
        <v>10</v>
      </c>
      <c r="N13" s="93" t="str">
        <f>[1]MIR!$C$11</f>
        <v>4.1 Semana Cívico-Cultural y Deportiva por el natalicio de Eduardo Neri.  4.2 Interculturalidad y competencia deportiva entre los Municipios de la región Centro.</v>
      </c>
      <c r="O13" s="86"/>
      <c r="P13" s="86"/>
      <c r="Q13" s="86"/>
    </row>
    <row r="14" spans="1:17" ht="120.75" customHeight="1" x14ac:dyDescent="0.25">
      <c r="A14" s="87"/>
      <c r="B14" s="86"/>
      <c r="C14" s="86"/>
      <c r="D14" s="82"/>
      <c r="E14" s="95"/>
      <c r="F14" s="95"/>
      <c r="G14" s="95"/>
      <c r="H14" s="82"/>
      <c r="I14" s="86"/>
      <c r="J14" s="86"/>
      <c r="K14" s="86"/>
      <c r="L14" s="86"/>
      <c r="M14" s="87"/>
      <c r="N14" s="86"/>
      <c r="O14" s="86"/>
      <c r="P14" s="86"/>
      <c r="Q14" s="86"/>
    </row>
    <row r="15" spans="1:17"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56" t="s">
        <v>578</v>
      </c>
      <c r="M18" s="56" t="s">
        <v>18</v>
      </c>
      <c r="N18" s="87"/>
      <c r="O18" s="87"/>
      <c r="P18" s="87"/>
      <c r="Q18" s="87"/>
    </row>
    <row r="19" spans="1:18" ht="98.25" customHeight="1" x14ac:dyDescent="0.25">
      <c r="A19" s="2" t="s">
        <v>28</v>
      </c>
      <c r="B19" s="86" t="str">
        <f>[1]MIR!$B$15</f>
        <v xml:space="preserve">Seleccionar y preparar a los jovenes para su participacion en el deporte como actividad alternativa preventiva </v>
      </c>
      <c r="C19" s="86"/>
      <c r="D19" s="86"/>
      <c r="E19" s="86" t="str">
        <f>[1]MIR!$C$15</f>
        <v>Programa de actividad de recreacion y resultados deportivos</v>
      </c>
      <c r="F19" s="86"/>
      <c r="G19" s="86" t="str">
        <f>[1]MIR!$G$15</f>
        <v>Porcentaje de la reactivación fisica=(No. de deportistas activos /No. total de deportistas nuevos  )*100 PRF=(NDA/NTDN)*100</v>
      </c>
      <c r="H19" s="86"/>
      <c r="I19" s="96" t="str">
        <f>[1]MIR!$H$15</f>
        <v xml:space="preserve">Por los medios correspondientes (volantes, perifoneo y páginas 
oficiales de internet)
</v>
      </c>
      <c r="J19" s="86"/>
      <c r="K19" s="71" t="s">
        <v>578</v>
      </c>
      <c r="L19" s="57">
        <v>3</v>
      </c>
      <c r="M19" s="81" t="s">
        <v>606</v>
      </c>
      <c r="N19" s="81" t="s">
        <v>608</v>
      </c>
      <c r="O19" s="5">
        <v>0.75</v>
      </c>
      <c r="P19" s="89" t="s">
        <v>589</v>
      </c>
      <c r="Q19" s="86"/>
    </row>
    <row r="20" spans="1:18" ht="92.25" customHeight="1" x14ac:dyDescent="0.25">
      <c r="A20" s="2" t="s">
        <v>29</v>
      </c>
      <c r="B20" s="86" t="str">
        <f>[1]MIR!$B$16</f>
        <v>Mejora la convivencia familar y ayuda a la activación fisica y mental.</v>
      </c>
      <c r="C20" s="86"/>
      <c r="D20" s="86"/>
      <c r="E20" s="86" t="str">
        <f>[1]MIR!$C$16</f>
        <v>Activacion fisica para mejorar la salud</v>
      </c>
      <c r="F20" s="86"/>
      <c r="G20" s="86" t="str">
        <f>[1]MIR!$G$16</f>
        <v>Porcentaje de activación fisica =(No. de personas participante / No. Total de personas a activar planeadas)*100 PAF=(NPP/NTPAP)*100</v>
      </c>
      <c r="H20" s="86"/>
      <c r="I20" s="96" t="str">
        <f>[1]MIR!$H$16</f>
        <v xml:space="preserve">Control de asistencia </v>
      </c>
      <c r="J20" s="86"/>
      <c r="K20" s="71" t="s">
        <v>578</v>
      </c>
      <c r="L20" s="74">
        <v>3</v>
      </c>
      <c r="M20" s="81" t="s">
        <v>606</v>
      </c>
      <c r="N20" s="81" t="s">
        <v>608</v>
      </c>
      <c r="O20" s="5">
        <v>0.75</v>
      </c>
      <c r="P20" s="89" t="s">
        <v>589</v>
      </c>
      <c r="Q20" s="86"/>
    </row>
    <row r="21" spans="1:18" ht="127.5" customHeight="1" x14ac:dyDescent="0.25">
      <c r="A21" s="2" t="s">
        <v>78</v>
      </c>
      <c r="B21" s="86" t="str">
        <f>[1]MIR!$B$17</f>
        <v>Infraestructura deportiva idónea y rehabilitada .</v>
      </c>
      <c r="C21" s="86"/>
      <c r="D21" s="86"/>
      <c r="E21" s="86" t="str">
        <f>[1]MIR!$C$17</f>
        <v>Espacios de calidad para la realización de actividades deportivas</v>
      </c>
      <c r="F21" s="86"/>
      <c r="G21" s="86" t="str">
        <f>[1]MIR!$G$17</f>
        <v>Porcentaje de infraestructura deportivas idonea y rehabilitadas=(No. de espacios deportivos funcionales /No. Total de ciudadanos satisfechos en los espacios deportivos)*100 PIDIR=(NEDF/NTCSED)*100</v>
      </c>
      <c r="H21" s="86"/>
      <c r="I21" s="96" t="str">
        <f>[1]MIR!$H$17</f>
        <v>Informes mensuales y bitácoras fotográfica</v>
      </c>
      <c r="J21" s="86"/>
      <c r="K21" s="71" t="s">
        <v>578</v>
      </c>
      <c r="L21" s="74">
        <v>3</v>
      </c>
      <c r="M21" s="81" t="s">
        <v>606</v>
      </c>
      <c r="N21" s="81" t="s">
        <v>608</v>
      </c>
      <c r="O21" s="5">
        <v>0.75</v>
      </c>
      <c r="P21" s="89" t="s">
        <v>589</v>
      </c>
      <c r="Q21" s="86"/>
    </row>
    <row r="22" spans="1:18" ht="138.75" customHeight="1" x14ac:dyDescent="0.25">
      <c r="A22" s="2" t="s">
        <v>79</v>
      </c>
      <c r="B22" s="86" t="str">
        <f>[1]MIR!$B$21</f>
        <v>Gestión para la realización de competencias deportivas.</v>
      </c>
      <c r="C22" s="86"/>
      <c r="D22" s="86"/>
      <c r="E22" s="86" t="str">
        <f>[1]MIR!$C$21</f>
        <v>Ejecución  de proyectos que beneficien a los deportistas en la realización de sus actividades.</v>
      </c>
      <c r="F22" s="86"/>
      <c r="G22" s="86" t="str">
        <f>[1]MIR!$G$21</f>
        <v>Porcentaje de gestión deportiva para la realización y competiciones deportivas =(No. de eventos deportivos a realizar/No. de total de eventos deportivos planeados )*100 PGDRCP=(NEDR/NTEDP)*100</v>
      </c>
      <c r="H22" s="86"/>
      <c r="I22" s="96" t="str">
        <f>[1]MIR!$H$21</f>
        <v>Informes mensuales y bitácoras fotográficas</v>
      </c>
      <c r="J22" s="86"/>
      <c r="K22" s="71" t="s">
        <v>578</v>
      </c>
      <c r="L22" s="74">
        <v>3</v>
      </c>
      <c r="M22" s="81" t="s">
        <v>606</v>
      </c>
      <c r="N22" s="81" t="s">
        <v>608</v>
      </c>
      <c r="O22" s="5">
        <v>0.75</v>
      </c>
      <c r="P22" s="89" t="s">
        <v>589</v>
      </c>
      <c r="Q22" s="86"/>
    </row>
    <row r="23" spans="1:18" x14ac:dyDescent="0.25">
      <c r="A23" s="94" t="s">
        <v>30</v>
      </c>
      <c r="B23" s="94"/>
      <c r="C23" s="94"/>
      <c r="D23" s="94"/>
      <c r="E23" s="94"/>
      <c r="F23" s="94"/>
      <c r="G23" s="94"/>
      <c r="H23" s="94"/>
      <c r="I23" s="94"/>
      <c r="J23" s="94"/>
      <c r="K23" s="94"/>
      <c r="L23" s="94"/>
      <c r="M23" s="94"/>
      <c r="N23" s="94"/>
      <c r="O23" s="94"/>
      <c r="P23" s="94"/>
      <c r="Q23" s="94"/>
    </row>
    <row r="24" spans="1:18" ht="124.5" customHeight="1" x14ac:dyDescent="0.25">
      <c r="A24" s="3" t="s">
        <v>89</v>
      </c>
      <c r="B24" s="86" t="str">
        <f>[1]MIR!$B$18</f>
        <v>Fomentar la competitividad y el trabajo de los coordinadores municipales.</v>
      </c>
      <c r="C24" s="86"/>
      <c r="D24" s="86"/>
      <c r="E24" s="86" t="str">
        <f>[1]MIR!$C$18</f>
        <v>Poner en práctica sus conocimientos de lo que realiza cada coordinador deportivo.</v>
      </c>
      <c r="F24" s="86"/>
      <c r="G24" s="86" t="str">
        <f>[1]MIR!$G$18</f>
        <v>Porcentaje de competitividad y el trabajo de coordinadores municipales =( No. de actividades programadas a realizar /No. Total de actividades realizadas )*100 PCTCM=(NAPR/NTAR)*100</v>
      </c>
      <c r="H24" s="86"/>
      <c r="I24" s="96" t="str">
        <f>[1]MIR!$H$18</f>
        <v>Informes mensuales y bitácoras fotográfica</v>
      </c>
      <c r="J24" s="86"/>
      <c r="K24" s="71" t="s">
        <v>578</v>
      </c>
      <c r="L24" s="57">
        <v>3</v>
      </c>
      <c r="M24" s="81" t="s">
        <v>606</v>
      </c>
      <c r="N24" s="81" t="s">
        <v>608</v>
      </c>
      <c r="O24" s="5">
        <v>0.75</v>
      </c>
      <c r="P24" s="96" t="s">
        <v>589</v>
      </c>
      <c r="Q24" s="86"/>
    </row>
    <row r="25" spans="1:18" ht="111" customHeight="1" x14ac:dyDescent="0.25">
      <c r="A25" s="3" t="s">
        <v>81</v>
      </c>
      <c r="B25" s="86" t="str">
        <f>[1]MIR!$B$19</f>
        <v>Garantizar el buen uso y mantenimiento  de los espacios deportivos que se encuentran al servicio de la población.</v>
      </c>
      <c r="C25" s="86"/>
      <c r="D25" s="86"/>
      <c r="E25" s="86" t="str">
        <f>[1]MIR!$C$19</f>
        <v>Optimizar los distintos espacios deportivos.</v>
      </c>
      <c r="F25" s="86"/>
      <c r="G25" s="86" t="str">
        <f>[1]MIR!$G$19</f>
        <v>Porcentaje de espacios Publicos deportivos=(No. de Espacios deportivos equipados /No. De ciudadanos que lo utilizan)*100 PEPD=(NEDE/NCU)*100</v>
      </c>
      <c r="H25" s="86"/>
      <c r="I25" s="96" t="str">
        <f>[1]MIR!$H$19</f>
        <v>Informes mensuales y bitácoras fotográfica</v>
      </c>
      <c r="J25" s="86"/>
      <c r="K25" s="71" t="s">
        <v>578</v>
      </c>
      <c r="L25" s="74">
        <v>3</v>
      </c>
      <c r="M25" s="81" t="s">
        <v>606</v>
      </c>
      <c r="N25" s="81" t="s">
        <v>608</v>
      </c>
      <c r="O25" s="5">
        <v>0.75</v>
      </c>
      <c r="P25" s="89" t="s">
        <v>589</v>
      </c>
      <c r="Q25" s="86"/>
      <c r="R25" t="s">
        <v>34</v>
      </c>
    </row>
    <row r="26" spans="1:18" ht="118.5" customHeight="1" x14ac:dyDescent="0.25">
      <c r="A26" s="3" t="s">
        <v>82</v>
      </c>
      <c r="B26" s="98" t="str">
        <f>[1]MIR!$B$20</f>
        <v>Contar con las herramientas adecuadas para el buen desempeño deportivo.</v>
      </c>
      <c r="C26" s="99"/>
      <c r="D26" s="100"/>
      <c r="E26" s="98" t="str">
        <f>[1]MIR!$C$20</f>
        <v>Realizar las acciones técnicas y administrativas correspondientes.</v>
      </c>
      <c r="F26" s="100"/>
      <c r="G26" s="98" t="str">
        <f>[1]MIR!$G$20</f>
        <v xml:space="preserve">Porcentaje de acciones tecnicas y administrativas=(No. De herramientas y material de trabajo existentes/No. Total de herramientas adquiridas)*100 PATA=(NHMTE/NTHA)*100 </v>
      </c>
      <c r="H26" s="100"/>
      <c r="I26" s="101" t="str">
        <f>[1]MIR!$H$20</f>
        <v>Informes mensuales y bitácoras fotográfica</v>
      </c>
      <c r="J26" s="102"/>
      <c r="K26" s="71" t="s">
        <v>578</v>
      </c>
      <c r="L26" s="74">
        <v>3</v>
      </c>
      <c r="M26" s="81" t="s">
        <v>606</v>
      </c>
      <c r="N26" s="81" t="s">
        <v>608</v>
      </c>
      <c r="O26" s="5">
        <v>0.75</v>
      </c>
      <c r="P26" s="89" t="s">
        <v>589</v>
      </c>
      <c r="Q26" s="86"/>
    </row>
    <row r="27" spans="1:18" ht="126.75" customHeight="1" x14ac:dyDescent="0.25">
      <c r="A27" s="3" t="s">
        <v>84</v>
      </c>
      <c r="B27" s="86" t="str">
        <f>[1]MIR!$B$22</f>
        <v>Capacitación del personal para contribuir a la mejora del rendimiento deportivo.</v>
      </c>
      <c r="C27" s="86"/>
      <c r="D27" s="86"/>
      <c r="E27" s="86" t="str">
        <f>[1]MIR!$C$22</f>
        <v>Incrementar la capacidad y habilidades del personal.</v>
      </c>
      <c r="F27" s="86"/>
      <c r="G27" s="86" t="str">
        <f>[1]MIR!$G$22</f>
        <v>Porcentaje de personal eficiente y responsable=(No. de personal capacitado/No. de total de acciones realizadas)*100 PPER=(NPC/NTAR)*100</v>
      </c>
      <c r="H27" s="86"/>
      <c r="I27" s="86" t="str">
        <f>[1]MIR!$H$22</f>
        <v>Control de asistencia y capacitación laboral</v>
      </c>
      <c r="J27" s="86"/>
      <c r="K27" s="71" t="s">
        <v>578</v>
      </c>
      <c r="L27" s="74">
        <v>3</v>
      </c>
      <c r="M27" s="81" t="s">
        <v>606</v>
      </c>
      <c r="N27" s="81" t="s">
        <v>608</v>
      </c>
      <c r="O27" s="5">
        <v>0.75</v>
      </c>
      <c r="P27" s="89" t="s">
        <v>589</v>
      </c>
      <c r="Q27" s="86"/>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7"/>
      <c r="G33" s="97"/>
      <c r="H33" s="97"/>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P27:Q27"/>
    <mergeCell ref="F33:H34"/>
    <mergeCell ref="B25:D25"/>
    <mergeCell ref="E25:F25"/>
    <mergeCell ref="G25:H25"/>
    <mergeCell ref="I25:J25"/>
    <mergeCell ref="B27:D27"/>
    <mergeCell ref="E27:F27"/>
    <mergeCell ref="G27:H27"/>
    <mergeCell ref="I27:J27"/>
    <mergeCell ref="P25:Q25"/>
    <mergeCell ref="B26:D26"/>
    <mergeCell ref="E26:F26"/>
    <mergeCell ref="G26:H26"/>
    <mergeCell ref="I26:J26"/>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0866141732283472" right="0.70866141732283472" top="0.74803149606299213" bottom="0.74803149606299213" header="0.31496062992125984" footer="0.31496062992125984"/>
  <pageSetup scale="53" orientation="landscape" horizont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opLeftCell="A10" zoomScale="55" zoomScaleNormal="55" zoomScaleSheetLayoutView="70" workbookViewId="0">
      <selection activeCell="B2" sqref="B2:P4"/>
    </sheetView>
  </sheetViews>
  <sheetFormatPr baseColWidth="10" defaultColWidth="10.875" defaultRowHeight="15.75" x14ac:dyDescent="0.25"/>
  <cols>
    <col min="1" max="1" width="13.75" customWidth="1"/>
    <col min="3" max="3" width="6.875" customWidth="1"/>
    <col min="4" max="4" width="15.75" customWidth="1"/>
    <col min="6" max="6" width="9.75" customWidth="1"/>
    <col min="8" max="8" width="12.875" customWidth="1"/>
    <col min="9" max="9" width="13.375" customWidth="1"/>
    <col min="10" max="10" width="8.75" customWidth="1"/>
    <col min="11" max="11" width="14.25" customWidth="1"/>
    <col min="12" max="12" width="13.875" customWidth="1"/>
    <col min="13" max="13" width="14.25" customWidth="1"/>
    <col min="14" max="14" width="15.25" customWidth="1"/>
    <col min="15" max="15" width="14.125" customWidth="1"/>
    <col min="17" max="17" width="8.875" customWidth="1"/>
  </cols>
  <sheetData>
    <row r="1" spans="1:17" x14ac:dyDescent="0.25">
      <c r="A1" s="1"/>
      <c r="B1" s="1"/>
      <c r="C1" s="1"/>
      <c r="D1" s="1"/>
      <c r="E1" s="1"/>
      <c r="F1" s="1"/>
      <c r="G1" s="1"/>
      <c r="H1" s="1"/>
      <c r="I1" s="1"/>
      <c r="J1" s="1"/>
      <c r="K1" s="1"/>
      <c r="L1" s="1"/>
      <c r="M1" s="1"/>
      <c r="N1" s="1"/>
      <c r="O1" s="1"/>
      <c r="P1" s="1"/>
      <c r="Q1" s="1"/>
    </row>
    <row r="2" spans="1:17"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85" t="s">
        <v>562</v>
      </c>
      <c r="E8" s="86"/>
      <c r="F8" s="86"/>
      <c r="G8" s="86"/>
      <c r="H8" s="86"/>
      <c r="I8" s="87" t="s">
        <v>1</v>
      </c>
      <c r="J8" s="88" t="s">
        <v>73</v>
      </c>
      <c r="K8" s="88"/>
      <c r="L8" s="87" t="s">
        <v>2</v>
      </c>
      <c r="M8" s="95" t="s">
        <v>434</v>
      </c>
      <c r="N8" s="86"/>
      <c r="O8" s="87" t="s">
        <v>3</v>
      </c>
      <c r="P8" s="85" t="s">
        <v>563</v>
      </c>
      <c r="Q8" s="86"/>
    </row>
    <row r="9" spans="1:17" ht="61.5" customHeight="1" x14ac:dyDescent="0.25">
      <c r="A9" s="82"/>
      <c r="B9" s="82"/>
      <c r="C9" s="82"/>
      <c r="D9" s="86"/>
      <c r="E9" s="86"/>
      <c r="F9" s="86"/>
      <c r="G9" s="86"/>
      <c r="H9" s="86"/>
      <c r="I9" s="87"/>
      <c r="J9" s="88"/>
      <c r="K9" s="88"/>
      <c r="L9" s="87"/>
      <c r="M9" s="86"/>
      <c r="N9" s="86"/>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36" customHeight="1" x14ac:dyDescent="0.25">
      <c r="A11" s="10" t="s">
        <v>4</v>
      </c>
      <c r="B11" s="103" t="s">
        <v>138</v>
      </c>
      <c r="C11" s="91"/>
      <c r="D11" s="91"/>
      <c r="E11" s="92"/>
      <c r="F11" s="10" t="s">
        <v>5</v>
      </c>
      <c r="G11" s="103" t="s">
        <v>430</v>
      </c>
      <c r="H11" s="91"/>
      <c r="I11" s="91"/>
      <c r="J11" s="91"/>
      <c r="K11" s="91"/>
      <c r="L11" s="92"/>
      <c r="M11" s="27" t="s">
        <v>6</v>
      </c>
      <c r="N11" s="103" t="s">
        <v>431</v>
      </c>
      <c r="O11" s="91"/>
      <c r="P11" s="91"/>
      <c r="Q11" s="92"/>
    </row>
    <row r="12" spans="1:17" ht="27" customHeight="1"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95" t="s">
        <v>433</v>
      </c>
      <c r="C13" s="86"/>
      <c r="D13" s="82" t="s">
        <v>8</v>
      </c>
      <c r="E13" s="95" t="s">
        <v>429</v>
      </c>
      <c r="F13" s="95"/>
      <c r="G13" s="95"/>
      <c r="H13" s="82" t="s">
        <v>9</v>
      </c>
      <c r="I13" s="95" t="s">
        <v>432</v>
      </c>
      <c r="J13" s="86"/>
      <c r="K13" s="86"/>
      <c r="L13" s="86"/>
      <c r="M13" s="87" t="s">
        <v>10</v>
      </c>
      <c r="N13" s="95" t="s">
        <v>435</v>
      </c>
      <c r="O13" s="86"/>
      <c r="P13" s="86"/>
      <c r="Q13" s="86"/>
    </row>
    <row r="14" spans="1:17" ht="144.75" customHeight="1" x14ac:dyDescent="0.25">
      <c r="A14" s="87"/>
      <c r="B14" s="86"/>
      <c r="C14" s="86"/>
      <c r="D14" s="82"/>
      <c r="E14" s="95"/>
      <c r="F14" s="95"/>
      <c r="G14" s="95"/>
      <c r="H14" s="82"/>
      <c r="I14" s="86"/>
      <c r="J14" s="86"/>
      <c r="K14" s="86"/>
      <c r="L14" s="86"/>
      <c r="M14" s="87"/>
      <c r="N14" s="86"/>
      <c r="O14" s="86"/>
      <c r="P14" s="86"/>
      <c r="Q14" s="86"/>
    </row>
    <row r="15" spans="1:17" ht="24" customHeight="1"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37" t="s">
        <v>578</v>
      </c>
      <c r="M18" s="37" t="s">
        <v>18</v>
      </c>
      <c r="N18" s="87"/>
      <c r="O18" s="87"/>
      <c r="P18" s="87"/>
      <c r="Q18" s="87"/>
    </row>
    <row r="19" spans="1:18" ht="129" customHeight="1" x14ac:dyDescent="0.25">
      <c r="A19" s="2" t="s">
        <v>28</v>
      </c>
      <c r="B19" s="86" t="s">
        <v>411</v>
      </c>
      <c r="C19" s="86"/>
      <c r="D19" s="86"/>
      <c r="E19" s="86" t="s">
        <v>416</v>
      </c>
      <c r="F19" s="86"/>
      <c r="G19" s="86" t="s">
        <v>421</v>
      </c>
      <c r="H19" s="86"/>
      <c r="I19" s="96" t="s">
        <v>425</v>
      </c>
      <c r="J19" s="86"/>
      <c r="K19" s="71" t="s">
        <v>578</v>
      </c>
      <c r="L19" s="11">
        <v>3</v>
      </c>
      <c r="M19" s="81" t="s">
        <v>606</v>
      </c>
      <c r="N19" s="81" t="s">
        <v>608</v>
      </c>
      <c r="O19" s="5">
        <v>0.75</v>
      </c>
      <c r="P19" s="96" t="s">
        <v>73</v>
      </c>
      <c r="Q19" s="86"/>
    </row>
    <row r="20" spans="1:18" ht="76.5" customHeight="1" x14ac:dyDescent="0.25">
      <c r="A20" s="2" t="s">
        <v>29</v>
      </c>
      <c r="B20" s="86" t="s">
        <v>412</v>
      </c>
      <c r="C20" s="86"/>
      <c r="D20" s="86"/>
      <c r="E20" s="86" t="s">
        <v>417</v>
      </c>
      <c r="F20" s="86"/>
      <c r="G20" s="86" t="s">
        <v>422</v>
      </c>
      <c r="H20" s="86"/>
      <c r="I20" s="96" t="s">
        <v>426</v>
      </c>
      <c r="J20" s="86"/>
      <c r="K20" s="71" t="s">
        <v>578</v>
      </c>
      <c r="L20" s="74">
        <v>3</v>
      </c>
      <c r="M20" s="81" t="s">
        <v>606</v>
      </c>
      <c r="N20" s="81" t="s">
        <v>608</v>
      </c>
      <c r="O20" s="5">
        <v>0.75</v>
      </c>
      <c r="P20" s="96" t="s">
        <v>73</v>
      </c>
      <c r="Q20" s="86"/>
    </row>
    <row r="21" spans="1:18" ht="98.25" customHeight="1" x14ac:dyDescent="0.25">
      <c r="A21" s="2" t="s">
        <v>78</v>
      </c>
      <c r="B21" s="86" t="s">
        <v>413</v>
      </c>
      <c r="C21" s="86"/>
      <c r="D21" s="86"/>
      <c r="E21" s="86" t="s">
        <v>418</v>
      </c>
      <c r="F21" s="86"/>
      <c r="G21" s="86" t="s">
        <v>423</v>
      </c>
      <c r="H21" s="86"/>
      <c r="I21" s="96" t="s">
        <v>427</v>
      </c>
      <c r="J21" s="86"/>
      <c r="K21" s="71" t="s">
        <v>578</v>
      </c>
      <c r="L21" s="74">
        <v>3</v>
      </c>
      <c r="M21" s="81" t="s">
        <v>606</v>
      </c>
      <c r="N21" s="81" t="s">
        <v>608</v>
      </c>
      <c r="O21" s="5">
        <v>0.75</v>
      </c>
      <c r="P21" s="96" t="s">
        <v>73</v>
      </c>
      <c r="Q21" s="86"/>
    </row>
    <row r="22" spans="1:18" ht="90.75" customHeight="1" x14ac:dyDescent="0.25">
      <c r="A22" s="2" t="s">
        <v>79</v>
      </c>
      <c r="B22" s="86" t="s">
        <v>414</v>
      </c>
      <c r="C22" s="86"/>
      <c r="D22" s="86"/>
      <c r="E22" s="86" t="s">
        <v>419</v>
      </c>
      <c r="F22" s="86"/>
      <c r="G22" s="86" t="s">
        <v>424</v>
      </c>
      <c r="H22" s="86"/>
      <c r="I22" s="96" t="s">
        <v>428</v>
      </c>
      <c r="J22" s="86"/>
      <c r="K22" s="71" t="s">
        <v>578</v>
      </c>
      <c r="L22" s="74">
        <v>3</v>
      </c>
      <c r="M22" s="81" t="s">
        <v>606</v>
      </c>
      <c r="N22" s="81" t="s">
        <v>608</v>
      </c>
      <c r="O22" s="5">
        <v>0.75</v>
      </c>
      <c r="P22" s="96" t="s">
        <v>73</v>
      </c>
      <c r="Q22" s="86"/>
    </row>
    <row r="23" spans="1:18" ht="22.5" customHeight="1" x14ac:dyDescent="0.25">
      <c r="A23" s="94" t="s">
        <v>30</v>
      </c>
      <c r="B23" s="94"/>
      <c r="C23" s="94"/>
      <c r="D23" s="94"/>
      <c r="E23" s="94"/>
      <c r="F23" s="94"/>
      <c r="G23" s="94"/>
      <c r="H23" s="94"/>
      <c r="I23" s="94"/>
      <c r="J23" s="94"/>
      <c r="K23" s="94"/>
      <c r="L23" s="94"/>
      <c r="M23" s="94"/>
      <c r="N23" s="94"/>
      <c r="O23" s="94"/>
      <c r="P23" s="94"/>
      <c r="Q23" s="94"/>
    </row>
    <row r="24" spans="1:18" ht="99.75" customHeight="1" x14ac:dyDescent="0.25">
      <c r="A24" s="3" t="s">
        <v>89</v>
      </c>
      <c r="B24" s="86" t="str">
        <f>[2]MIR!$B$18</f>
        <v>realizar operativos sorpresa en los  establecimientos comerciales y evitar la  entrada de menores de edad</v>
      </c>
      <c r="C24" s="86"/>
      <c r="D24" s="86"/>
      <c r="E24" s="86" t="str">
        <f>[2]MIR!$C$18</f>
        <v>Visitas de inspeccion.</v>
      </c>
      <c r="F24" s="86"/>
      <c r="G24" s="86" t="str">
        <f>[2]MIR!$G$18</f>
        <v>Visitas de inspeccion = (No. De visitas realizadas / No. De visitas programadas) * 100      VI = (NVR/NVP) * 100</v>
      </c>
      <c r="H24" s="86"/>
      <c r="I24" s="96" t="str">
        <f>[2]MIR!$H$18</f>
        <v xml:space="preserve">Bitácora fotográfica, Tarjetas informativas </v>
      </c>
      <c r="J24" s="86"/>
      <c r="K24" s="71" t="s">
        <v>578</v>
      </c>
      <c r="L24" s="11">
        <v>3</v>
      </c>
      <c r="M24" s="81" t="s">
        <v>606</v>
      </c>
      <c r="N24" s="81" t="s">
        <v>608</v>
      </c>
      <c r="O24" s="5">
        <v>0.75</v>
      </c>
      <c r="P24" s="96" t="s">
        <v>73</v>
      </c>
      <c r="Q24" s="86"/>
    </row>
    <row r="25" spans="1:18" ht="104.25" customHeight="1" x14ac:dyDescent="0.25">
      <c r="A25" s="3" t="s">
        <v>81</v>
      </c>
      <c r="B25" s="86" t="s">
        <v>415</v>
      </c>
      <c r="C25" s="86"/>
      <c r="D25" s="86"/>
      <c r="E25" s="86" t="s">
        <v>420</v>
      </c>
      <c r="F25" s="86"/>
      <c r="G25" s="86" t="str">
        <f>[2]MIR!$G$19</f>
        <v>supervision= ( No. de supérvisiones/ No. de establecimientos comerciales) * 100 EN= ( NNE/NEC) *100</v>
      </c>
      <c r="H25" s="86"/>
      <c r="I25" s="96" t="str">
        <f>[2]MIR!$H$19</f>
        <v>Bitacora fototgrafica y relacion de notificaciones entregadas</v>
      </c>
      <c r="J25" s="86"/>
      <c r="K25" s="71" t="s">
        <v>578</v>
      </c>
      <c r="L25" s="74">
        <v>3</v>
      </c>
      <c r="M25" s="81" t="s">
        <v>606</v>
      </c>
      <c r="N25" s="81" t="s">
        <v>608</v>
      </c>
      <c r="O25" s="5">
        <v>0.75</v>
      </c>
      <c r="P25" s="96" t="s">
        <v>73</v>
      </c>
      <c r="Q25" s="86"/>
      <c r="R25" t="s">
        <v>34</v>
      </c>
    </row>
    <row r="26" spans="1:18" ht="93" customHeight="1" x14ac:dyDescent="0.25">
      <c r="A26" s="3" t="s">
        <v>82</v>
      </c>
      <c r="B26" s="98" t="str">
        <f>[2]MIR!$B$20</f>
        <v>Realizar visitas de inspecciones a los establecimientos comerciales y de servicios.</v>
      </c>
      <c r="C26" s="99"/>
      <c r="D26" s="100"/>
      <c r="E26" s="98" t="str">
        <f>[2]MIR!$C$20</f>
        <v>Visitas de inspeccion.</v>
      </c>
      <c r="F26" s="100"/>
      <c r="G26" s="98" t="str">
        <f>[2]MIR!$G$20</f>
        <v>Expedición de licencias = (No. De licencias expedidas /No. De licencias programadas * 100 PL=(NLE/NLP) * 100</v>
      </c>
      <c r="H26" s="100"/>
      <c r="I26" s="101" t="str">
        <f>[2]MIR!$H$20</f>
        <v>Bitácora fotográfica, Reportes e Informes</v>
      </c>
      <c r="J26" s="102"/>
      <c r="K26" s="71" t="s">
        <v>578</v>
      </c>
      <c r="L26" s="74">
        <v>3</v>
      </c>
      <c r="M26" s="81" t="s">
        <v>606</v>
      </c>
      <c r="N26" s="81" t="s">
        <v>608</v>
      </c>
      <c r="O26" s="5">
        <v>0.75</v>
      </c>
      <c r="P26" s="96" t="s">
        <v>73</v>
      </c>
      <c r="Q26" s="86"/>
    </row>
    <row r="27" spans="1:18" ht="92.25" customHeight="1" x14ac:dyDescent="0.25">
      <c r="A27" s="3" t="s">
        <v>84</v>
      </c>
      <c r="B27" s="86" t="str">
        <f>[2]MIR!$B$22</f>
        <v>Otorgamiento de permisos, para realización de eventos y espectáculos.</v>
      </c>
      <c r="C27" s="86"/>
      <c r="D27" s="86"/>
      <c r="E27" s="86" t="str">
        <f>[2]MIR!$C$22</f>
        <v>Otorgamiento de permisos.</v>
      </c>
      <c r="F27" s="86"/>
      <c r="G27" s="86" t="str">
        <f>[2]MIR!$G$22</f>
        <v>Otorgamiento de permisos = (No. Permisos otorgados / No. Permisos Programados) * 100   OP= (NPO/NPP) * 100</v>
      </c>
      <c r="H27" s="86"/>
      <c r="I27" s="86" t="str">
        <f>[2]MIR!$H$22</f>
        <v>Informes, Reportes, Evidencias Fotográficas.</v>
      </c>
      <c r="J27" s="86"/>
      <c r="K27" s="71" t="s">
        <v>578</v>
      </c>
      <c r="L27" s="74">
        <v>3</v>
      </c>
      <c r="M27" s="81" t="s">
        <v>606</v>
      </c>
      <c r="N27" s="81" t="s">
        <v>608</v>
      </c>
      <c r="O27" s="5">
        <v>0.75</v>
      </c>
      <c r="P27" s="96" t="s">
        <v>73</v>
      </c>
      <c r="Q27" s="86"/>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7"/>
      <c r="G33" s="97"/>
      <c r="H33" s="97"/>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F33:H34"/>
    <mergeCell ref="B25:D25"/>
    <mergeCell ref="E25:F25"/>
    <mergeCell ref="G25:H25"/>
    <mergeCell ref="I25:J25"/>
    <mergeCell ref="P25:Q25"/>
    <mergeCell ref="B27:D27"/>
    <mergeCell ref="E27:F27"/>
    <mergeCell ref="G27:H27"/>
    <mergeCell ref="I27:J27"/>
    <mergeCell ref="P27:Q27"/>
    <mergeCell ref="B26:D26"/>
    <mergeCell ref="E26:F26"/>
    <mergeCell ref="G26:H26"/>
    <mergeCell ref="I26:J26"/>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0866141732283472" right="0.70866141732283472" top="0.74803149606299213" bottom="0.74803149606299213" header="0.31496062992125984" footer="0.31496062992125984"/>
  <pageSetup scale="53" orientation="landscape" horizont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topLeftCell="A13" zoomScale="50" zoomScaleNormal="50" zoomScaleSheetLayoutView="70" workbookViewId="0">
      <selection activeCell="A2" sqref="A2"/>
    </sheetView>
  </sheetViews>
  <sheetFormatPr baseColWidth="10" defaultColWidth="10.875" defaultRowHeight="15.75" x14ac:dyDescent="0.25"/>
  <cols>
    <col min="1" max="1" width="14.875" customWidth="1"/>
    <col min="3" max="3" width="6.875" customWidth="1"/>
    <col min="4" max="4" width="18.75" customWidth="1"/>
    <col min="6" max="6" width="11.625" customWidth="1"/>
    <col min="8" max="8" width="12.875" customWidth="1"/>
    <col min="9" max="9" width="13.375" customWidth="1"/>
    <col min="10" max="10" width="9.625" customWidth="1"/>
    <col min="11" max="11" width="13.875" customWidth="1"/>
    <col min="12" max="12" width="14.5" customWidth="1"/>
    <col min="13" max="13" width="15.5" customWidth="1"/>
    <col min="14" max="15" width="14.125" customWidth="1"/>
    <col min="17" max="17" width="4.875" customWidth="1"/>
  </cols>
  <sheetData>
    <row r="1" spans="1:17" x14ac:dyDescent="0.25">
      <c r="A1" s="1"/>
      <c r="B1" s="1"/>
      <c r="C1" s="1"/>
      <c r="D1" s="1"/>
      <c r="E1" s="1"/>
      <c r="F1" s="1"/>
      <c r="G1" s="1"/>
      <c r="H1" s="1"/>
      <c r="I1" s="1"/>
      <c r="J1" s="1"/>
      <c r="K1" s="1"/>
      <c r="L1" s="1"/>
      <c r="M1" s="1"/>
      <c r="N1" s="1"/>
      <c r="O1" s="1"/>
      <c r="P1" s="1"/>
      <c r="Q1" s="1"/>
    </row>
    <row r="2" spans="1:17"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85" t="s">
        <v>565</v>
      </c>
      <c r="E8" s="86"/>
      <c r="F8" s="86"/>
      <c r="G8" s="86"/>
      <c r="H8" s="86"/>
      <c r="I8" s="87" t="s">
        <v>1</v>
      </c>
      <c r="J8" s="88" t="s">
        <v>72</v>
      </c>
      <c r="K8" s="88"/>
      <c r="L8" s="87" t="s">
        <v>2</v>
      </c>
      <c r="M8" s="95" t="str">
        <f>[3]MIR!$C$7</f>
        <v>Programa 9. Protección para Todos</v>
      </c>
      <c r="N8" s="86"/>
      <c r="O8" s="87" t="s">
        <v>3</v>
      </c>
      <c r="P8" s="85" t="s">
        <v>564</v>
      </c>
      <c r="Q8" s="86"/>
    </row>
    <row r="9" spans="1:17" ht="61.5" customHeight="1" x14ac:dyDescent="0.25">
      <c r="A9" s="82"/>
      <c r="B9" s="82"/>
      <c r="C9" s="82"/>
      <c r="D9" s="86"/>
      <c r="E9" s="86"/>
      <c r="F9" s="86"/>
      <c r="G9" s="86"/>
      <c r="H9" s="86"/>
      <c r="I9" s="87"/>
      <c r="J9" s="88"/>
      <c r="K9" s="88"/>
      <c r="L9" s="87"/>
      <c r="M9" s="86"/>
      <c r="N9" s="86"/>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10" t="s">
        <v>4</v>
      </c>
      <c r="B11" s="104" t="s">
        <v>138</v>
      </c>
      <c r="C11" s="91"/>
      <c r="D11" s="91"/>
      <c r="E11" s="92"/>
      <c r="F11" s="10" t="s">
        <v>5</v>
      </c>
      <c r="G11" s="104" t="str">
        <f>'[3]POA '!$AA$25</f>
        <v>1.7 Asuntos de Orden Público y de Seguridad</v>
      </c>
      <c r="H11" s="91"/>
      <c r="I11" s="91"/>
      <c r="J11" s="91"/>
      <c r="K11" s="91"/>
      <c r="L11" s="92"/>
      <c r="M11" s="69" t="s">
        <v>6</v>
      </c>
      <c r="N11" s="104" t="str">
        <f>'[3]POA '!$AA$26</f>
        <v>1.7.3 Otros Asuntos de Orden Público y de Seguridad</v>
      </c>
      <c r="O11" s="91"/>
      <c r="P11" s="91"/>
      <c r="Q11" s="92"/>
    </row>
    <row r="12" spans="1:17"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105" t="str">
        <f>[3]MIR!$C$8</f>
        <v>ll.  Dimension segura .  Proteccion y seguridad ciudadana.</v>
      </c>
      <c r="C13" s="86"/>
      <c r="D13" s="82" t="s">
        <v>8</v>
      </c>
      <c r="E13" s="105" t="str">
        <f>[3]MIR!$C$9</f>
        <v>Proteger a la población del municipio de Eduardo Neri, su patrimonio y entorno, de las consecuencias de la eventualidad de los desastres, implementando el sistema de protección civil.</v>
      </c>
      <c r="F13" s="86"/>
      <c r="G13" s="86"/>
      <c r="H13" s="82" t="s">
        <v>9</v>
      </c>
      <c r="I13" s="105" t="str">
        <f>[3]MIR!$C$10</f>
        <v xml:space="preserve"> Atender los siniestros naturales que se  presenten en el Municipio.</v>
      </c>
      <c r="J13" s="86"/>
      <c r="K13" s="86"/>
      <c r="L13" s="86"/>
      <c r="M13" s="87" t="s">
        <v>10</v>
      </c>
      <c r="N13" s="95" t="str">
        <f>[3]MIR!$C$11</f>
        <v xml:space="preserve">9.1 Supervisar que todos los sectores educativos cuenten con rutas de evacuación y puntos de  reunión bien definidos. 9.2 Realizar campañas de limpieza y saneamiento de barrancas. </v>
      </c>
      <c r="O13" s="86"/>
      <c r="P13" s="86"/>
      <c r="Q13" s="86"/>
    </row>
    <row r="14" spans="1:17" ht="93.75" customHeight="1" x14ac:dyDescent="0.25">
      <c r="A14" s="87"/>
      <c r="B14" s="86"/>
      <c r="C14" s="86"/>
      <c r="D14" s="82"/>
      <c r="E14" s="86"/>
      <c r="F14" s="86"/>
      <c r="G14" s="86"/>
      <c r="H14" s="82"/>
      <c r="I14" s="86"/>
      <c r="J14" s="86"/>
      <c r="K14" s="86"/>
      <c r="L14" s="86"/>
      <c r="M14" s="87"/>
      <c r="N14" s="86"/>
      <c r="O14" s="86"/>
      <c r="P14" s="86"/>
      <c r="Q14" s="86"/>
    </row>
    <row r="15" spans="1:17" ht="26.25" customHeight="1"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10" t="s">
        <v>578</v>
      </c>
      <c r="M18" s="10" t="s">
        <v>18</v>
      </c>
      <c r="N18" s="87"/>
      <c r="O18" s="87"/>
      <c r="P18" s="87"/>
      <c r="Q18" s="87"/>
    </row>
    <row r="19" spans="1:18" ht="129" customHeight="1" x14ac:dyDescent="0.25">
      <c r="A19" s="2" t="s">
        <v>28</v>
      </c>
      <c r="B19" s="86" t="str">
        <f>[3]MIR!$B$15</f>
        <v>Prevenir que Existan perdidas humanas, y Salvaguardar la Integridad Física y Bienes Materiales a toda la Población</v>
      </c>
      <c r="C19" s="86"/>
      <c r="D19" s="86"/>
      <c r="E19" s="106" t="str">
        <f>[3]MIR!$C$15</f>
        <v>Porcentaje de disminución</v>
      </c>
      <c r="F19" s="106"/>
      <c r="G19" s="86" t="str">
        <f>[3]MIR!$G$15</f>
        <v>Tasa de mejora al equipamiento=(Requerimiento atendido/Requerimiento solicitado)*100. TME=(RA/RS)*100</v>
      </c>
      <c r="H19" s="86"/>
      <c r="I19" s="96" t="str">
        <f>[3]MIR!$H$15</f>
        <v>Oficios, informes, reportes fotográficos</v>
      </c>
      <c r="J19" s="86"/>
      <c r="K19" s="49" t="s">
        <v>578</v>
      </c>
      <c r="L19" s="11">
        <v>3</v>
      </c>
      <c r="M19" s="81" t="s">
        <v>606</v>
      </c>
      <c r="N19" s="81" t="s">
        <v>608</v>
      </c>
      <c r="O19" s="5">
        <v>0.75</v>
      </c>
      <c r="P19" s="96" t="s">
        <v>72</v>
      </c>
      <c r="Q19" s="86"/>
    </row>
    <row r="20" spans="1:18" ht="117.75" customHeight="1" x14ac:dyDescent="0.25">
      <c r="A20" s="2" t="s">
        <v>29</v>
      </c>
      <c r="B20" s="86" t="str">
        <f>[3]MIR!$B$16</f>
        <v>Disminución de Riesgos para la Población de Eduardo Neri, Ante cualquier siniestro que se presente.</v>
      </c>
      <c r="C20" s="86"/>
      <c r="D20" s="86"/>
      <c r="E20" s="86" t="str">
        <f>[3]MIR!$C$16</f>
        <v>Porcentaje de disminución de Riesgos</v>
      </c>
      <c r="F20" s="86"/>
      <c r="G20" s="86" t="str">
        <f>[3]MIR!$G$16</f>
        <v>Cumplimiento a Progrmas Preventivos=(Recursos Asignados/Recursos Solicitados)*100. CPP=(RA/RS)*100</v>
      </c>
      <c r="H20" s="86"/>
      <c r="I20" s="96" t="str">
        <f>[3]MIR!$H$16</f>
        <v>Oficios, informes, reportes fotográficos</v>
      </c>
      <c r="J20" s="86"/>
      <c r="K20" s="49" t="s">
        <v>579</v>
      </c>
      <c r="L20" s="74">
        <v>3</v>
      </c>
      <c r="M20" s="81" t="s">
        <v>606</v>
      </c>
      <c r="N20" s="81" t="s">
        <v>608</v>
      </c>
      <c r="O20" s="5">
        <v>0.75</v>
      </c>
      <c r="P20" s="96" t="s">
        <v>72</v>
      </c>
      <c r="Q20" s="86"/>
    </row>
    <row r="21" spans="1:18" ht="105" customHeight="1" x14ac:dyDescent="0.25">
      <c r="A21" s="2" t="s">
        <v>78</v>
      </c>
      <c r="B21" s="86" t="str">
        <f>[3]MIR!$B$17</f>
        <v>Atender a todas las llamadas de emergencias que se presenten, con  prontitud</v>
      </c>
      <c r="C21" s="86"/>
      <c r="D21" s="86"/>
      <c r="E21" s="86" t="s">
        <v>409</v>
      </c>
      <c r="F21" s="86"/>
      <c r="G21" s="86" t="s">
        <v>410</v>
      </c>
      <c r="H21" s="86"/>
      <c r="I21" s="96" t="s">
        <v>231</v>
      </c>
      <c r="J21" s="86"/>
      <c r="K21" s="49" t="s">
        <v>578</v>
      </c>
      <c r="L21" s="74">
        <v>3</v>
      </c>
      <c r="M21" s="81" t="s">
        <v>606</v>
      </c>
      <c r="N21" s="81" t="s">
        <v>608</v>
      </c>
      <c r="O21" s="5">
        <v>0.75</v>
      </c>
      <c r="P21" s="96" t="s">
        <v>72</v>
      </c>
      <c r="Q21" s="86"/>
    </row>
    <row r="22" spans="1:18" ht="117" customHeight="1" x14ac:dyDescent="0.25">
      <c r="A22" s="2" t="s">
        <v>79</v>
      </c>
      <c r="B22" s="86" t="str">
        <f>[3]MIR!$B$21</f>
        <v xml:space="preserve">Demasiado Personal para la atención de emergencias </v>
      </c>
      <c r="C22" s="86"/>
      <c r="D22" s="86"/>
      <c r="E22" s="86" t="str">
        <f>[3]MIR!$C$21</f>
        <v>suficiente personal para la atencion de emergencias</v>
      </c>
      <c r="F22" s="86"/>
      <c r="G22" s="86" t="str">
        <f>[3]MIR!$G$21</f>
        <v>Cumplimieto de autorizaciones de zonas = participaciones realizadas *100 (PR/CA*100</v>
      </c>
      <c r="H22" s="86"/>
      <c r="I22" s="96" t="str">
        <f>[3]MIR!$H$21</f>
        <v>Oficios, informes, reportes fotográficos</v>
      </c>
      <c r="J22" s="86"/>
      <c r="K22" s="49" t="s">
        <v>578</v>
      </c>
      <c r="L22" s="74">
        <v>3</v>
      </c>
      <c r="M22" s="81" t="s">
        <v>606</v>
      </c>
      <c r="N22" s="81" t="s">
        <v>608</v>
      </c>
      <c r="O22" s="5">
        <v>0.75</v>
      </c>
      <c r="P22" s="96" t="s">
        <v>72</v>
      </c>
      <c r="Q22" s="86"/>
    </row>
    <row r="23" spans="1:18" x14ac:dyDescent="0.25">
      <c r="A23" s="94" t="s">
        <v>30</v>
      </c>
      <c r="B23" s="94"/>
      <c r="C23" s="94"/>
      <c r="D23" s="94"/>
      <c r="E23" s="94"/>
      <c r="F23" s="94"/>
      <c r="G23" s="94"/>
      <c r="H23" s="94"/>
      <c r="I23" s="94"/>
      <c r="J23" s="94"/>
      <c r="K23" s="94"/>
      <c r="L23" s="94"/>
      <c r="M23" s="94"/>
      <c r="N23" s="94"/>
      <c r="O23" s="94"/>
      <c r="P23" s="94"/>
      <c r="Q23" s="94"/>
    </row>
    <row r="24" spans="1:18" ht="97.5" customHeight="1" x14ac:dyDescent="0.25">
      <c r="A24" s="3" t="s">
        <v>89</v>
      </c>
      <c r="B24" s="86" t="str">
        <f>[3]MIR!$B$18</f>
        <v>Personal capacitado y apto para la atencion de emergencias con profesionalismo</v>
      </c>
      <c r="C24" s="86"/>
      <c r="D24" s="86"/>
      <c r="E24" s="86" t="str">
        <f>[3]MIR!$C$18</f>
        <v>mayor personal capacitado</v>
      </c>
      <c r="F24" s="86"/>
      <c r="G24" s="107" t="str">
        <f>[3]MIR!$G$18</f>
        <v>Llamadas Atendidas= (Eventos Solucionados / Eventos Reportados) *100                                   LLA=(ES/ER)*100</v>
      </c>
      <c r="H24" s="86"/>
      <c r="I24" s="96" t="str">
        <f>[3]MIR!$H$18</f>
        <v>Oficios, informes, reportes fotográficos</v>
      </c>
      <c r="J24" s="86"/>
      <c r="K24" s="49" t="s">
        <v>578</v>
      </c>
      <c r="L24" s="11">
        <v>3</v>
      </c>
      <c r="M24" s="81" t="s">
        <v>606</v>
      </c>
      <c r="N24" s="81" t="s">
        <v>608</v>
      </c>
      <c r="O24" s="5">
        <v>0.75</v>
      </c>
      <c r="P24" s="96" t="s">
        <v>72</v>
      </c>
      <c r="Q24" s="86"/>
    </row>
    <row r="25" spans="1:18" ht="101.25" customHeight="1" x14ac:dyDescent="0.25">
      <c r="A25" s="3" t="s">
        <v>81</v>
      </c>
      <c r="B25" s="86" t="str">
        <f>[3]MIR!$B$19</f>
        <v>Suficiente Equipamiento para la atencion a mergencias</v>
      </c>
      <c r="C25" s="86"/>
      <c r="D25" s="86"/>
      <c r="E25" s="86" t="str">
        <f>[3]MIR!$C$19</f>
        <v>Equipamiento suficiente</v>
      </c>
      <c r="F25" s="86"/>
      <c r="G25" s="86" t="str">
        <f>[3]MIR!$G$19</f>
        <v>Eventos de Participación Social= (Ciudadanos Participantes / Personas Mayores de 18 años) * 100. EPS=(CP/PM)*100</v>
      </c>
      <c r="H25" s="86"/>
      <c r="I25" s="96" t="str">
        <f>[3]MIR!$H$19</f>
        <v>Oficios, informes, reportes fotográficos</v>
      </c>
      <c r="J25" s="86"/>
      <c r="K25" s="49" t="s">
        <v>578</v>
      </c>
      <c r="L25" s="74">
        <v>3</v>
      </c>
      <c r="M25" s="81" t="s">
        <v>606</v>
      </c>
      <c r="N25" s="81" t="s">
        <v>608</v>
      </c>
      <c r="O25" s="5">
        <v>0.75</v>
      </c>
      <c r="P25" s="96" t="s">
        <v>72</v>
      </c>
      <c r="Q25" s="86"/>
      <c r="R25" t="s">
        <v>34</v>
      </c>
    </row>
    <row r="26" spans="1:18" ht="90.75" customHeight="1" x14ac:dyDescent="0.25">
      <c r="A26" s="3" t="s">
        <v>82</v>
      </c>
      <c r="B26" s="98" t="str">
        <f>[3]MIR!$B$20</f>
        <v xml:space="preserve">Parque vehicular en excelentes condiciones </v>
      </c>
      <c r="C26" s="99"/>
      <c r="D26" s="100"/>
      <c r="E26" s="98" t="str">
        <f>[3]MIR!$C$20</f>
        <v>Vehiculos nesesarios y en buenas condiciones</v>
      </c>
      <c r="F26" s="100"/>
      <c r="G26" s="98" t="str">
        <f>[3]MIR!$G$20</f>
        <v>Cumplimiento al Programa de Capacitación = (Cursos Realizados/Cursos Programados)*100    CPC=(CR/CP)*100</v>
      </c>
      <c r="H26" s="100"/>
      <c r="I26" s="101" t="str">
        <f>[3]MIR!$H$20</f>
        <v>Oficios, informes, reportes fotográficos</v>
      </c>
      <c r="J26" s="102"/>
      <c r="K26" s="49" t="s">
        <v>578</v>
      </c>
      <c r="L26" s="74">
        <v>3</v>
      </c>
      <c r="M26" s="81" t="s">
        <v>606</v>
      </c>
      <c r="N26" s="81" t="s">
        <v>608</v>
      </c>
      <c r="O26" s="5">
        <v>0.75</v>
      </c>
      <c r="P26" s="96" t="s">
        <v>72</v>
      </c>
      <c r="Q26" s="86"/>
    </row>
    <row r="27" spans="1:18" ht="86.25" customHeight="1" x14ac:dyDescent="0.25">
      <c r="A27" s="3" t="s">
        <v>84</v>
      </c>
      <c r="B27" s="86" t="str">
        <f>[3]MIR!$B$22</f>
        <v>Mucho interes de las Autoidades hacia la Población</v>
      </c>
      <c r="C27" s="86"/>
      <c r="D27" s="86"/>
      <c r="E27" s="86" t="str">
        <f>[3]MIR!$C$22</f>
        <v>Incremento el Interes</v>
      </c>
      <c r="F27" s="86"/>
      <c r="G27" s="86" t="str">
        <f>[3]MIR!$G$22</f>
        <v>Cumplimieto de Interess de zonas = participaciones de Autoridades *100 (PI/PA*100</v>
      </c>
      <c r="H27" s="86"/>
      <c r="I27" s="86" t="str">
        <f>[3]MIR!$H$22</f>
        <v>Oficios, informes, reportes fotográficos</v>
      </c>
      <c r="J27" s="86"/>
      <c r="K27" s="49" t="s">
        <v>578</v>
      </c>
      <c r="L27" s="74">
        <v>3</v>
      </c>
      <c r="M27" s="81" t="s">
        <v>606</v>
      </c>
      <c r="N27" s="81" t="s">
        <v>608</v>
      </c>
      <c r="O27" s="5">
        <v>0.75</v>
      </c>
      <c r="P27" s="96" t="s">
        <v>72</v>
      </c>
      <c r="Q27" s="86"/>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7"/>
      <c r="G33" s="97"/>
      <c r="H33" s="97"/>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row r="42" spans="1:17" ht="18.75" customHeight="1" x14ac:dyDescent="0.25"/>
  </sheetData>
  <mergeCells count="79">
    <mergeCell ref="F33:H34"/>
    <mergeCell ref="B25:D25"/>
    <mergeCell ref="E25:F25"/>
    <mergeCell ref="G25:H25"/>
    <mergeCell ref="I25:J25"/>
    <mergeCell ref="B26:D26"/>
    <mergeCell ref="E26:F26"/>
    <mergeCell ref="G26:H26"/>
    <mergeCell ref="I26:J26"/>
    <mergeCell ref="P25:Q25"/>
    <mergeCell ref="B27:D27"/>
    <mergeCell ref="E27:F27"/>
    <mergeCell ref="G27:H27"/>
    <mergeCell ref="I27:J27"/>
    <mergeCell ref="P27:Q27"/>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0866141732283472" right="0.70866141732283472" top="0.74803149606299213" bottom="0.74803149606299213" header="0.31496062992125984" footer="0.31496062992125984"/>
  <pageSetup scale="5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opLeftCell="A7" zoomScale="53" zoomScaleNormal="53" zoomScaleSheetLayoutView="70" workbookViewId="0">
      <selection activeCell="S11" sqref="S11"/>
    </sheetView>
  </sheetViews>
  <sheetFormatPr baseColWidth="10" defaultColWidth="10.875" defaultRowHeight="15.75" x14ac:dyDescent="0.25"/>
  <cols>
    <col min="1" max="1" width="13.75" customWidth="1"/>
    <col min="3" max="3" width="6.875" customWidth="1"/>
    <col min="4" max="4" width="20.625" customWidth="1"/>
    <col min="6" max="6" width="9.5" customWidth="1"/>
    <col min="8" max="8" width="12.875" customWidth="1"/>
    <col min="9" max="9" width="13.375" customWidth="1"/>
    <col min="10" max="10" width="10.875" customWidth="1"/>
    <col min="11" max="11" width="14.625" customWidth="1"/>
    <col min="12" max="12" width="13.25" customWidth="1"/>
    <col min="13" max="13" width="14.875" customWidth="1"/>
    <col min="14" max="14" width="14.625" customWidth="1"/>
    <col min="15" max="15" width="14.125" customWidth="1"/>
    <col min="17" max="17" width="8.25" customWidth="1"/>
  </cols>
  <sheetData>
    <row r="1" spans="1:17" x14ac:dyDescent="0.25">
      <c r="A1" s="1"/>
      <c r="B1" s="1"/>
      <c r="C1" s="1"/>
      <c r="D1" s="1"/>
      <c r="E1" s="1"/>
      <c r="F1" s="1"/>
      <c r="G1" s="1"/>
      <c r="H1" s="1"/>
      <c r="I1" s="1"/>
      <c r="J1" s="1"/>
      <c r="K1" s="1"/>
      <c r="L1" s="1"/>
      <c r="M1" s="1"/>
      <c r="N1" s="1"/>
      <c r="O1" s="1"/>
      <c r="P1" s="1"/>
      <c r="Q1" s="1"/>
    </row>
    <row r="2" spans="1:17"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85" t="s">
        <v>567</v>
      </c>
      <c r="E8" s="86"/>
      <c r="F8" s="86"/>
      <c r="G8" s="86"/>
      <c r="H8" s="86"/>
      <c r="I8" s="87" t="s">
        <v>1</v>
      </c>
      <c r="J8" s="88" t="s">
        <v>71</v>
      </c>
      <c r="K8" s="88"/>
      <c r="L8" s="87" t="s">
        <v>2</v>
      </c>
      <c r="M8" s="95" t="s">
        <v>436</v>
      </c>
      <c r="N8" s="86"/>
      <c r="O8" s="87" t="s">
        <v>3</v>
      </c>
      <c r="P8" s="85" t="s">
        <v>566</v>
      </c>
      <c r="Q8" s="86"/>
    </row>
    <row r="9" spans="1:17" ht="61.5" customHeight="1" x14ac:dyDescent="0.25">
      <c r="A9" s="82"/>
      <c r="B9" s="82"/>
      <c r="C9" s="82"/>
      <c r="D9" s="86"/>
      <c r="E9" s="86"/>
      <c r="F9" s="86"/>
      <c r="G9" s="86"/>
      <c r="H9" s="86"/>
      <c r="I9" s="87"/>
      <c r="J9" s="88"/>
      <c r="K9" s="88"/>
      <c r="L9" s="87"/>
      <c r="M9" s="86"/>
      <c r="N9" s="86"/>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10" t="s">
        <v>4</v>
      </c>
      <c r="B11" s="108" t="s">
        <v>138</v>
      </c>
      <c r="C11" s="91"/>
      <c r="D11" s="91"/>
      <c r="E11" s="92"/>
      <c r="F11" s="10" t="s">
        <v>5</v>
      </c>
      <c r="G11" s="108" t="s">
        <v>237</v>
      </c>
      <c r="H11" s="91"/>
      <c r="I11" s="91"/>
      <c r="J11" s="91"/>
      <c r="K11" s="91"/>
      <c r="L11" s="92"/>
      <c r="M11" s="27" t="s">
        <v>6</v>
      </c>
      <c r="N11" s="108" t="s">
        <v>238</v>
      </c>
      <c r="O11" s="91"/>
      <c r="P11" s="91"/>
      <c r="Q11" s="92"/>
    </row>
    <row r="12" spans="1:17"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95" t="str">
        <f>[4]MIR!$C$8</f>
        <v>II.- Dimensión Segura. (Protección y Seguridad ciudadana)</v>
      </c>
      <c r="C13" s="86"/>
      <c r="D13" s="82" t="s">
        <v>8</v>
      </c>
      <c r="E13" s="109" t="str">
        <f>[4]MIR!$C$9</f>
        <v>Representar al H. Ayuntamiento en los procesos jurídicos, para solucionar los problemas de acuerdo a la Ley, previniendo nuevos conflictos que involucren a funcionarios y a la ciudadanía.</v>
      </c>
      <c r="F13" s="86"/>
      <c r="G13" s="86"/>
      <c r="H13" s="82" t="s">
        <v>9</v>
      </c>
      <c r="I13" s="109" t="str">
        <f>[4]MIR!$C$10</f>
        <v>Implementar directrices y criterios técnicos para la proximidad profesional en atención y cooordinación con los elementos operativos de seguridad pública, protección civil y tránsito vial.</v>
      </c>
      <c r="J13" s="86"/>
      <c r="K13" s="86"/>
      <c r="L13" s="86"/>
      <c r="M13" s="87" t="s">
        <v>10</v>
      </c>
      <c r="N13" s="109" t="str">
        <f>[4]MIR!$C$11</f>
        <v>8.1 Curso-Taller de capacitación para Comisarios Municipales y Delegados Municipales, dando a conocer sus funciones y atribuciones como autoridad que son en sus comunidades. 8.2 Vigilar que los asuntos administrativos y jurídicos que competen al H. Ayuntamiento se encuentren apegados a la legalidad. 8.3 Estrategias de mediación a problemas dentro de la Administración Municipal.</v>
      </c>
      <c r="O13" s="86"/>
      <c r="P13" s="86"/>
      <c r="Q13" s="86"/>
    </row>
    <row r="14" spans="1:17" ht="124.5" customHeight="1" x14ac:dyDescent="0.25">
      <c r="A14" s="87"/>
      <c r="B14" s="86"/>
      <c r="C14" s="86"/>
      <c r="D14" s="82"/>
      <c r="E14" s="86"/>
      <c r="F14" s="86"/>
      <c r="G14" s="86"/>
      <c r="H14" s="82"/>
      <c r="I14" s="86"/>
      <c r="J14" s="86"/>
      <c r="K14" s="86"/>
      <c r="L14" s="86"/>
      <c r="M14" s="87"/>
      <c r="N14" s="86"/>
      <c r="O14" s="86"/>
      <c r="P14" s="86"/>
      <c r="Q14" s="86"/>
    </row>
    <row r="15" spans="1:17"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7" t="s">
        <v>13</v>
      </c>
      <c r="F17" s="87"/>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7"/>
      <c r="F18" s="87"/>
      <c r="G18" s="82"/>
      <c r="H18" s="82"/>
      <c r="I18" s="82"/>
      <c r="J18" s="82"/>
      <c r="K18" s="87"/>
      <c r="L18" s="46" t="s">
        <v>578</v>
      </c>
      <c r="M18" s="10" t="s">
        <v>18</v>
      </c>
      <c r="N18" s="87"/>
      <c r="O18" s="87"/>
      <c r="P18" s="87"/>
      <c r="Q18" s="87"/>
    </row>
    <row r="19" spans="1:18" ht="147" customHeight="1" x14ac:dyDescent="0.25">
      <c r="A19" s="2" t="s">
        <v>28</v>
      </c>
      <c r="B19" s="86" t="s">
        <v>239</v>
      </c>
      <c r="C19" s="86"/>
      <c r="D19" s="86"/>
      <c r="E19" s="86" t="s">
        <v>241</v>
      </c>
      <c r="F19" s="86"/>
      <c r="G19" s="86" t="s">
        <v>243</v>
      </c>
      <c r="H19" s="86"/>
      <c r="I19" s="96" t="s">
        <v>245</v>
      </c>
      <c r="J19" s="86"/>
      <c r="K19" s="49" t="s">
        <v>578</v>
      </c>
      <c r="L19" s="11">
        <v>3</v>
      </c>
      <c r="M19" s="78" t="s">
        <v>606</v>
      </c>
      <c r="N19" s="78" t="s">
        <v>608</v>
      </c>
      <c r="O19" s="5">
        <v>0.75</v>
      </c>
      <c r="P19" s="109" t="str">
        <f t="shared" ref="P19:P28" si="0">$J$8</f>
        <v>DIRECCIÓN DE ASUNTOS JURIDICOS.</v>
      </c>
      <c r="Q19" s="86"/>
    </row>
    <row r="20" spans="1:18" ht="136.5" customHeight="1" x14ac:dyDescent="0.25">
      <c r="A20" s="2" t="s">
        <v>29</v>
      </c>
      <c r="B20" s="86" t="s">
        <v>240</v>
      </c>
      <c r="C20" s="86"/>
      <c r="D20" s="86"/>
      <c r="E20" s="86" t="s">
        <v>242</v>
      </c>
      <c r="F20" s="86"/>
      <c r="G20" s="86" t="s">
        <v>244</v>
      </c>
      <c r="H20" s="86"/>
      <c r="I20" s="96" t="s">
        <v>245</v>
      </c>
      <c r="J20" s="86"/>
      <c r="K20" s="49" t="s">
        <v>580</v>
      </c>
      <c r="L20" s="74">
        <v>3</v>
      </c>
      <c r="M20" s="78" t="s">
        <v>606</v>
      </c>
      <c r="N20" s="78" t="s">
        <v>608</v>
      </c>
      <c r="O20" s="5">
        <v>0.75</v>
      </c>
      <c r="P20" s="109" t="str">
        <f t="shared" si="0"/>
        <v>DIRECCIÓN DE ASUNTOS JURIDICOS.</v>
      </c>
      <c r="Q20" s="86"/>
    </row>
    <row r="21" spans="1:18" ht="88.5" customHeight="1" x14ac:dyDescent="0.25">
      <c r="A21" s="2" t="s">
        <v>78</v>
      </c>
      <c r="B21" s="86" t="s">
        <v>246</v>
      </c>
      <c r="C21" s="86"/>
      <c r="D21" s="86"/>
      <c r="E21" s="86" t="s">
        <v>248</v>
      </c>
      <c r="F21" s="86"/>
      <c r="G21" s="86" t="s">
        <v>250</v>
      </c>
      <c r="H21" s="86"/>
      <c r="I21" s="96" t="s">
        <v>252</v>
      </c>
      <c r="J21" s="86"/>
      <c r="K21" s="49" t="s">
        <v>578</v>
      </c>
      <c r="L21" s="74">
        <v>3</v>
      </c>
      <c r="M21" s="78" t="s">
        <v>606</v>
      </c>
      <c r="N21" s="78" t="s">
        <v>608</v>
      </c>
      <c r="O21" s="5">
        <v>0.75</v>
      </c>
      <c r="P21" s="109" t="str">
        <f t="shared" si="0"/>
        <v>DIRECCIÓN DE ASUNTOS JURIDICOS.</v>
      </c>
      <c r="Q21" s="86"/>
    </row>
    <row r="22" spans="1:18" ht="81.75" customHeight="1" x14ac:dyDescent="0.25">
      <c r="A22" s="2" t="s">
        <v>79</v>
      </c>
      <c r="B22" s="86" t="s">
        <v>247</v>
      </c>
      <c r="C22" s="86"/>
      <c r="D22" s="86"/>
      <c r="E22" s="86" t="s">
        <v>249</v>
      </c>
      <c r="F22" s="86"/>
      <c r="G22" s="86" t="s">
        <v>251</v>
      </c>
      <c r="H22" s="86"/>
      <c r="I22" s="96" t="s">
        <v>253</v>
      </c>
      <c r="J22" s="86"/>
      <c r="K22" s="49" t="s">
        <v>578</v>
      </c>
      <c r="L22" s="74">
        <v>3</v>
      </c>
      <c r="M22" s="78" t="s">
        <v>606</v>
      </c>
      <c r="N22" s="78" t="s">
        <v>608</v>
      </c>
      <c r="O22" s="5">
        <v>0.75</v>
      </c>
      <c r="P22" s="109" t="str">
        <f t="shared" si="0"/>
        <v>DIRECCIÓN DE ASUNTOS JURIDICOS.</v>
      </c>
      <c r="Q22" s="86"/>
    </row>
    <row r="23" spans="1:18" x14ac:dyDescent="0.25">
      <c r="A23" s="94" t="s">
        <v>30</v>
      </c>
      <c r="B23" s="94"/>
      <c r="C23" s="94"/>
      <c r="D23" s="94"/>
      <c r="E23" s="94"/>
      <c r="F23" s="94"/>
      <c r="G23" s="94"/>
      <c r="H23" s="94"/>
      <c r="I23" s="94"/>
      <c r="J23" s="94"/>
      <c r="K23" s="94"/>
      <c r="L23" s="94"/>
      <c r="M23" s="94"/>
      <c r="N23" s="94"/>
      <c r="O23" s="94"/>
      <c r="P23" s="94"/>
      <c r="Q23" s="94"/>
    </row>
    <row r="24" spans="1:18" ht="81.75" customHeight="1" x14ac:dyDescent="0.25">
      <c r="A24" s="3" t="s">
        <v>89</v>
      </c>
      <c r="B24" s="86" t="s">
        <v>254</v>
      </c>
      <c r="C24" s="86"/>
      <c r="D24" s="86"/>
      <c r="E24" s="86" t="s">
        <v>259</v>
      </c>
      <c r="F24" s="86"/>
      <c r="G24" s="110" t="s">
        <v>262</v>
      </c>
      <c r="H24" s="110"/>
      <c r="I24" s="96" t="s">
        <v>265</v>
      </c>
      <c r="J24" s="86"/>
      <c r="K24" s="71" t="s">
        <v>578</v>
      </c>
      <c r="L24" s="11">
        <v>3</v>
      </c>
      <c r="M24" s="78" t="s">
        <v>606</v>
      </c>
      <c r="N24" s="78" t="s">
        <v>608</v>
      </c>
      <c r="O24" s="5">
        <v>0.75</v>
      </c>
      <c r="P24" s="109" t="str">
        <f t="shared" si="0"/>
        <v>DIRECCIÓN DE ASUNTOS JURIDICOS.</v>
      </c>
      <c r="Q24" s="86"/>
    </row>
    <row r="25" spans="1:18" ht="81.75" customHeight="1" x14ac:dyDescent="0.25">
      <c r="A25" s="3" t="s">
        <v>81</v>
      </c>
      <c r="B25" s="86" t="s">
        <v>255</v>
      </c>
      <c r="C25" s="86"/>
      <c r="D25" s="86"/>
      <c r="E25" s="86" t="s">
        <v>248</v>
      </c>
      <c r="F25" s="86"/>
      <c r="G25" s="98" t="s">
        <v>250</v>
      </c>
      <c r="H25" s="100"/>
      <c r="I25" s="96" t="s">
        <v>266</v>
      </c>
      <c r="J25" s="86"/>
      <c r="K25" s="71" t="s">
        <v>578</v>
      </c>
      <c r="L25" s="74">
        <v>3</v>
      </c>
      <c r="M25" s="78" t="s">
        <v>606</v>
      </c>
      <c r="N25" s="78" t="s">
        <v>608</v>
      </c>
      <c r="O25" s="5">
        <v>0.75</v>
      </c>
      <c r="P25" s="109" t="str">
        <f t="shared" si="0"/>
        <v>DIRECCIÓN DE ASUNTOS JURIDICOS.</v>
      </c>
      <c r="Q25" s="86"/>
      <c r="R25" t="s">
        <v>34</v>
      </c>
    </row>
    <row r="26" spans="1:18" ht="99" customHeight="1" x14ac:dyDescent="0.25">
      <c r="A26" s="3" t="s">
        <v>82</v>
      </c>
      <c r="B26" s="111" t="s">
        <v>256</v>
      </c>
      <c r="C26" s="112"/>
      <c r="D26" s="113"/>
      <c r="E26" s="98" t="s">
        <v>260</v>
      </c>
      <c r="F26" s="100"/>
      <c r="G26" s="98" t="s">
        <v>263</v>
      </c>
      <c r="H26" s="100"/>
      <c r="I26" s="101" t="s">
        <v>267</v>
      </c>
      <c r="J26" s="102"/>
      <c r="K26" s="71" t="s">
        <v>578</v>
      </c>
      <c r="L26" s="74">
        <v>3</v>
      </c>
      <c r="M26" s="78" t="s">
        <v>606</v>
      </c>
      <c r="N26" s="78" t="s">
        <v>608</v>
      </c>
      <c r="O26" s="5">
        <v>0.75</v>
      </c>
      <c r="P26" s="109" t="str">
        <f t="shared" si="0"/>
        <v>DIRECCIÓN DE ASUNTOS JURIDICOS.</v>
      </c>
      <c r="Q26" s="86"/>
    </row>
    <row r="27" spans="1:18" ht="81.75" customHeight="1" x14ac:dyDescent="0.25">
      <c r="A27" s="3" t="s">
        <v>84</v>
      </c>
      <c r="B27" s="98" t="s">
        <v>257</v>
      </c>
      <c r="C27" s="99"/>
      <c r="D27" s="100"/>
      <c r="E27" s="98" t="s">
        <v>261</v>
      </c>
      <c r="F27" s="100"/>
      <c r="G27" s="98" t="s">
        <v>264</v>
      </c>
      <c r="H27" s="100"/>
      <c r="I27" s="101" t="s">
        <v>268</v>
      </c>
      <c r="J27" s="102"/>
      <c r="K27" s="71" t="s">
        <v>578</v>
      </c>
      <c r="L27" s="74">
        <v>3</v>
      </c>
      <c r="M27" s="78" t="s">
        <v>606</v>
      </c>
      <c r="N27" s="78" t="s">
        <v>608</v>
      </c>
      <c r="O27" s="5">
        <v>0.75</v>
      </c>
      <c r="P27" s="109" t="str">
        <f t="shared" si="0"/>
        <v>DIRECCIÓN DE ASUNTOS JURIDICOS.</v>
      </c>
      <c r="Q27" s="86"/>
    </row>
    <row r="28" spans="1:18" ht="70.5" customHeight="1" x14ac:dyDescent="0.25">
      <c r="A28" s="3" t="s">
        <v>128</v>
      </c>
      <c r="B28" s="98" t="s">
        <v>258</v>
      </c>
      <c r="C28" s="99"/>
      <c r="D28" s="100"/>
      <c r="E28" s="98" t="s">
        <v>248</v>
      </c>
      <c r="F28" s="100"/>
      <c r="G28" s="98" t="s">
        <v>250</v>
      </c>
      <c r="H28" s="100"/>
      <c r="I28" s="101" t="s">
        <v>252</v>
      </c>
      <c r="J28" s="102"/>
      <c r="K28" s="71" t="s">
        <v>578</v>
      </c>
      <c r="L28" s="74">
        <v>3</v>
      </c>
      <c r="M28" s="78" t="s">
        <v>606</v>
      </c>
      <c r="N28" s="78" t="s">
        <v>608</v>
      </c>
      <c r="O28" s="5">
        <v>0.75</v>
      </c>
      <c r="P28" s="109" t="str">
        <f t="shared" si="0"/>
        <v>DIRECCIÓN DE ASUNTOS JURIDICOS.</v>
      </c>
      <c r="Q28" s="86"/>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1"/>
      <c r="G33" s="1"/>
      <c r="H33" s="1"/>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97"/>
      <c r="G35" s="97"/>
      <c r="H35" s="97"/>
      <c r="I35" s="1"/>
      <c r="J35" s="1"/>
      <c r="K35" s="1"/>
      <c r="L35" s="1"/>
      <c r="M35" s="1"/>
      <c r="N35" s="1"/>
      <c r="O35" s="1"/>
      <c r="P35" s="1"/>
      <c r="Q35" s="1"/>
    </row>
    <row r="36" spans="1:17" x14ac:dyDescent="0.25">
      <c r="A36" s="1"/>
      <c r="B36" s="1"/>
      <c r="C36" s="1"/>
      <c r="D36" s="1"/>
      <c r="E36" s="1"/>
      <c r="F36" s="1"/>
      <c r="G36" s="1"/>
      <c r="H36" s="1"/>
      <c r="I36" s="1"/>
      <c r="J36" s="1"/>
      <c r="K36" s="1"/>
      <c r="L36" s="1"/>
      <c r="M36" s="1"/>
      <c r="N36" s="1"/>
      <c r="O36" s="1"/>
      <c r="P36" s="1"/>
      <c r="Q36" s="1"/>
    </row>
    <row r="37" spans="1:17" x14ac:dyDescent="0.25">
      <c r="A37" s="1"/>
      <c r="B37" s="1"/>
      <c r="C37" s="1"/>
      <c r="D37" s="1"/>
      <c r="E37" s="1"/>
      <c r="G37" s="1"/>
      <c r="H37" s="1"/>
      <c r="I37" s="1"/>
      <c r="J37" s="1"/>
      <c r="K37" s="1"/>
      <c r="L37" s="1"/>
      <c r="M37" s="1"/>
      <c r="N37" s="1"/>
      <c r="O37" s="1"/>
      <c r="P37" s="1"/>
      <c r="Q37" s="1"/>
    </row>
    <row r="38" spans="1:17" s="1" customFormat="1" x14ac:dyDescent="0.25"/>
    <row r="39" spans="1:17" s="1" customFormat="1" x14ac:dyDescent="0.25"/>
    <row r="40" spans="1:17" s="1" customFormat="1" x14ac:dyDescent="0.25"/>
  </sheetData>
  <mergeCells count="84">
    <mergeCell ref="F34:H35"/>
    <mergeCell ref="B25:D25"/>
    <mergeCell ref="E25:F25"/>
    <mergeCell ref="G25:H25"/>
    <mergeCell ref="I25:J25"/>
    <mergeCell ref="I27:J27"/>
    <mergeCell ref="I28:J28"/>
    <mergeCell ref="P25:Q25"/>
    <mergeCell ref="B26:D26"/>
    <mergeCell ref="B27:D27"/>
    <mergeCell ref="B28:D28"/>
    <mergeCell ref="E26:F26"/>
    <mergeCell ref="E27:F27"/>
    <mergeCell ref="E28:F28"/>
    <mergeCell ref="G26:H26"/>
    <mergeCell ref="G28:H28"/>
    <mergeCell ref="G27:H27"/>
    <mergeCell ref="I26:J26"/>
    <mergeCell ref="P26:Q26"/>
    <mergeCell ref="P27:Q27"/>
    <mergeCell ref="P28:Q28"/>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A15:Q15"/>
    <mergeCell ref="A16:A18"/>
    <mergeCell ref="B16:D18"/>
    <mergeCell ref="E16:M16"/>
    <mergeCell ref="N16:O16"/>
    <mergeCell ref="P16:Q18"/>
    <mergeCell ref="E17:F18"/>
    <mergeCell ref="G17:H18"/>
    <mergeCell ref="I17:J18"/>
    <mergeCell ref="K17:K18"/>
    <mergeCell ref="L17:M17"/>
    <mergeCell ref="N17:N18"/>
    <mergeCell ref="O17:O18"/>
    <mergeCell ref="B11:E11"/>
    <mergeCell ref="G11:L11"/>
    <mergeCell ref="N11:Q11"/>
    <mergeCell ref="M13:M14"/>
    <mergeCell ref="N13:Q14"/>
    <mergeCell ref="I13:L14"/>
    <mergeCell ref="A12:Q12"/>
    <mergeCell ref="A13:A14"/>
    <mergeCell ref="B13:C14"/>
    <mergeCell ref="D13:D14"/>
    <mergeCell ref="E13:G14"/>
    <mergeCell ref="H13:H14"/>
    <mergeCell ref="A10:Q10"/>
    <mergeCell ref="B2:P4"/>
    <mergeCell ref="B5:P5"/>
    <mergeCell ref="A7:Q7"/>
    <mergeCell ref="A8:C9"/>
    <mergeCell ref="D8:H9"/>
    <mergeCell ref="I8:I9"/>
    <mergeCell ref="J8:K9"/>
    <mergeCell ref="L8:L9"/>
    <mergeCell ref="M8:N9"/>
    <mergeCell ref="O8:O9"/>
    <mergeCell ref="P8:Q9"/>
  </mergeCells>
  <pageMargins left="0.70866141732283472" right="0.70866141732283472" top="0.74803149606299213" bottom="0.74803149606299213" header="0.31496062992125984" footer="0.31496062992125984"/>
  <pageSetup scale="5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opLeftCell="A10" zoomScale="53" zoomScaleNormal="53" zoomScaleSheetLayoutView="70" workbookViewId="0">
      <selection activeCell="U14" sqref="U14"/>
    </sheetView>
  </sheetViews>
  <sheetFormatPr baseColWidth="10" defaultColWidth="10.875" defaultRowHeight="15.75" x14ac:dyDescent="0.25"/>
  <cols>
    <col min="1" max="1" width="13.75" customWidth="1"/>
    <col min="3" max="3" width="6.875" customWidth="1"/>
    <col min="4" max="4" width="20.5" customWidth="1"/>
    <col min="6" max="6" width="11.625" customWidth="1"/>
    <col min="8" max="8" width="11" customWidth="1"/>
    <col min="9" max="9" width="13.375" customWidth="1"/>
    <col min="10" max="10" width="9.375" customWidth="1"/>
    <col min="11" max="11" width="13.125" customWidth="1"/>
    <col min="12" max="12" width="13.375" customWidth="1"/>
    <col min="13" max="13" width="14.625" customWidth="1"/>
    <col min="14" max="14" width="14.375" customWidth="1"/>
    <col min="15" max="15" width="11.75" customWidth="1"/>
    <col min="17" max="17" width="7.625" customWidth="1"/>
  </cols>
  <sheetData>
    <row r="1" spans="1:17" x14ac:dyDescent="0.25">
      <c r="A1" s="1"/>
      <c r="B1" s="1"/>
      <c r="C1" s="1"/>
      <c r="D1" s="1"/>
      <c r="E1" s="1"/>
      <c r="F1" s="1"/>
      <c r="G1" s="1"/>
      <c r="H1" s="1"/>
      <c r="I1" s="1"/>
      <c r="J1" s="1"/>
      <c r="K1" s="1"/>
      <c r="L1" s="1"/>
      <c r="M1" s="1"/>
      <c r="N1" s="1"/>
      <c r="O1" s="1"/>
      <c r="P1" s="1"/>
      <c r="Q1" s="1"/>
    </row>
    <row r="2" spans="1:17"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85" t="s">
        <v>569</v>
      </c>
      <c r="E8" s="86"/>
      <c r="F8" s="86"/>
      <c r="G8" s="86"/>
      <c r="H8" s="86"/>
      <c r="I8" s="87" t="s">
        <v>1</v>
      </c>
      <c r="J8" s="88" t="s">
        <v>70</v>
      </c>
      <c r="K8" s="88"/>
      <c r="L8" s="87" t="s">
        <v>2</v>
      </c>
      <c r="M8" s="95" t="str">
        <f>'[5]POA '!$AA$27</f>
        <v>10. Seguridad Integral.</v>
      </c>
      <c r="N8" s="86"/>
      <c r="O8" s="87" t="s">
        <v>3</v>
      </c>
      <c r="P8" s="85" t="s">
        <v>568</v>
      </c>
      <c r="Q8" s="86"/>
    </row>
    <row r="9" spans="1:17" ht="61.5" customHeight="1" x14ac:dyDescent="0.25">
      <c r="A9" s="82"/>
      <c r="B9" s="82"/>
      <c r="C9" s="82"/>
      <c r="D9" s="86"/>
      <c r="E9" s="86"/>
      <c r="F9" s="86"/>
      <c r="G9" s="86"/>
      <c r="H9" s="86"/>
      <c r="I9" s="87"/>
      <c r="J9" s="88"/>
      <c r="K9" s="88"/>
      <c r="L9" s="87"/>
      <c r="M9" s="86"/>
      <c r="N9" s="86"/>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10" t="s">
        <v>4</v>
      </c>
      <c r="B11" s="114" t="str">
        <f>'[5]POA '!$AA$24</f>
        <v xml:space="preserve">2.- Desarrollo Social </v>
      </c>
      <c r="C11" s="91"/>
      <c r="D11" s="91"/>
      <c r="E11" s="92"/>
      <c r="F11" s="10" t="s">
        <v>5</v>
      </c>
      <c r="G11" s="114" t="str">
        <f>'[5]POA '!$AA$25</f>
        <v xml:space="preserve">2.7. Otros Asuntos Sociales </v>
      </c>
      <c r="H11" s="91"/>
      <c r="I11" s="91"/>
      <c r="J11" s="91"/>
      <c r="K11" s="91"/>
      <c r="L11" s="92"/>
      <c r="M11" s="27" t="s">
        <v>6</v>
      </c>
      <c r="N11" s="115" t="str">
        <f t="shared" ref="N11" si="0">$G$11</f>
        <v xml:space="preserve">2.7. Otros Asuntos Sociales </v>
      </c>
      <c r="O11" s="99"/>
      <c r="P11" s="99"/>
      <c r="Q11" s="100"/>
    </row>
    <row r="12" spans="1:17"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116" t="str">
        <f>[5]MIR!$C$8</f>
        <v>II DIMENSION SEGURA " PROTECCION Y SEGURIDAD CUIDADANA"</v>
      </c>
      <c r="C13" s="86"/>
      <c r="D13" s="82" t="s">
        <v>8</v>
      </c>
      <c r="E13" s="116" t="str">
        <f>[5]MIR!$C$9</f>
        <v>Planear, organizar, coordinar y evaluar las estrategias de seguridad para garantizar el orden y la paz social en el municipio de Eduardo Neri, promoviendo la participacion social en acciones que refuercen la prevencion del Delito y fomenten la cultura vial.</v>
      </c>
      <c r="F13" s="86"/>
      <c r="G13" s="86"/>
      <c r="H13" s="82" t="s">
        <v>9</v>
      </c>
      <c r="I13" s="116" t="s">
        <v>357</v>
      </c>
      <c r="J13" s="86"/>
      <c r="K13" s="86"/>
      <c r="L13" s="86"/>
      <c r="M13" s="87" t="s">
        <v>10</v>
      </c>
      <c r="N13" s="116" t="s">
        <v>358</v>
      </c>
      <c r="O13" s="86"/>
      <c r="P13" s="86"/>
      <c r="Q13" s="86"/>
    </row>
    <row r="14" spans="1:17" ht="144" customHeight="1" x14ac:dyDescent="0.25">
      <c r="A14" s="87"/>
      <c r="B14" s="86"/>
      <c r="C14" s="86"/>
      <c r="D14" s="82"/>
      <c r="E14" s="86"/>
      <c r="F14" s="86"/>
      <c r="G14" s="86"/>
      <c r="H14" s="82"/>
      <c r="I14" s="86"/>
      <c r="J14" s="86"/>
      <c r="K14" s="86"/>
      <c r="L14" s="86"/>
      <c r="M14" s="87"/>
      <c r="N14" s="86"/>
      <c r="O14" s="86"/>
      <c r="P14" s="86"/>
      <c r="Q14" s="86"/>
    </row>
    <row r="15" spans="1:17"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33" t="s">
        <v>578</v>
      </c>
      <c r="M18" s="33" t="s">
        <v>18</v>
      </c>
      <c r="N18" s="87"/>
      <c r="O18" s="87"/>
      <c r="P18" s="87"/>
      <c r="Q18" s="87"/>
    </row>
    <row r="19" spans="1:18" ht="104.25" customHeight="1" x14ac:dyDescent="0.25">
      <c r="A19" s="2" t="s">
        <v>28</v>
      </c>
      <c r="B19" s="86" t="str">
        <f>[5]MIR!$B$15</f>
        <v>Contribución de la ciudadania a la cultura de paz y la denuncia.</v>
      </c>
      <c r="C19" s="86"/>
      <c r="D19" s="86"/>
      <c r="E19" s="86" t="str">
        <f>[5]MIR!$C$15</f>
        <v>Porcentaje de ciudadanos participantes</v>
      </c>
      <c r="F19" s="86"/>
      <c r="G19" s="86" t="str">
        <f>[5]MIR!$G$15</f>
        <v>platicas impartidas/participantes programados *100</v>
      </c>
      <c r="H19" s="86"/>
      <c r="I19" s="96" t="str">
        <f>[5]MIR!$H$15</f>
        <v>Bitacora fotografica</v>
      </c>
      <c r="J19" s="86"/>
      <c r="K19" s="71" t="s">
        <v>578</v>
      </c>
      <c r="L19" s="11">
        <v>3</v>
      </c>
      <c r="M19" s="78" t="s">
        <v>606</v>
      </c>
      <c r="N19" s="78" t="s">
        <v>608</v>
      </c>
      <c r="O19" s="5">
        <v>0.75</v>
      </c>
      <c r="P19" s="96" t="s">
        <v>70</v>
      </c>
      <c r="Q19" s="86"/>
    </row>
    <row r="20" spans="1:18" ht="102" customHeight="1" x14ac:dyDescent="0.25">
      <c r="A20" s="2" t="s">
        <v>29</v>
      </c>
      <c r="B20" s="86" t="str">
        <f>[5]MIR!$B$16</f>
        <v>Fomentar a la sociedad temas de prevencion del delito en eduardo neri.</v>
      </c>
      <c r="C20" s="86"/>
      <c r="D20" s="86"/>
      <c r="E20" s="86" t="str">
        <f>[5]MIR!$C$16</f>
        <v>Porcentaje de poblacion atendida</v>
      </c>
      <c r="F20" s="86"/>
      <c r="G20" s="86" t="s">
        <v>87</v>
      </c>
      <c r="H20" s="86"/>
      <c r="I20" s="96" t="s">
        <v>115</v>
      </c>
      <c r="J20" s="86"/>
      <c r="K20" s="71" t="s">
        <v>578</v>
      </c>
      <c r="L20" s="74">
        <v>3</v>
      </c>
      <c r="M20" s="78" t="s">
        <v>606</v>
      </c>
      <c r="N20" s="78" t="s">
        <v>608</v>
      </c>
      <c r="O20" s="5">
        <v>0.75</v>
      </c>
      <c r="P20" s="96" t="s">
        <v>70</v>
      </c>
      <c r="Q20" s="86"/>
    </row>
    <row r="21" spans="1:18" ht="82.5" customHeight="1" x14ac:dyDescent="0.25">
      <c r="A21" s="35" t="s">
        <v>78</v>
      </c>
      <c r="B21" s="86" t="str">
        <f>[5]MIR!$B$17</f>
        <v>Emitir una cultura de la paz.</v>
      </c>
      <c r="C21" s="86"/>
      <c r="D21" s="86"/>
      <c r="E21" s="86" t="str">
        <f>[5]MIR!$C$17</f>
        <v>Porcentaje de programas de prevencion del delito.</v>
      </c>
      <c r="F21" s="86"/>
      <c r="G21" s="86" t="str">
        <f>[5]MIR!$G$17</f>
        <v>temas impartidos / sectores programados *100</v>
      </c>
      <c r="H21" s="86"/>
      <c r="I21" s="96" t="str">
        <f>[5]MIR!$H$17</f>
        <v>Plan Operativo Anual y Bitacora Fotografica.</v>
      </c>
      <c r="J21" s="86"/>
      <c r="K21" s="71" t="s">
        <v>578</v>
      </c>
      <c r="L21" s="74">
        <v>3</v>
      </c>
      <c r="M21" s="78" t="s">
        <v>606</v>
      </c>
      <c r="N21" s="78" t="s">
        <v>608</v>
      </c>
      <c r="O21" s="5">
        <v>0.75</v>
      </c>
      <c r="P21" s="96" t="s">
        <v>70</v>
      </c>
      <c r="Q21" s="86"/>
    </row>
    <row r="22" spans="1:18" ht="137.25" customHeight="1" x14ac:dyDescent="0.25">
      <c r="A22" s="35" t="s">
        <v>79</v>
      </c>
      <c r="B22" s="86" t="str">
        <f>[5]MIR!$B$21</f>
        <v>Propagación de informacion actualizada sobre temas de prevencion del delito.</v>
      </c>
      <c r="C22" s="86"/>
      <c r="D22" s="86"/>
      <c r="E22" s="86" t="str">
        <f>[5]MIR!$C$21</f>
        <v>Porcentajes de poblacion concientixzada.</v>
      </c>
      <c r="F22" s="86"/>
      <c r="G22" s="86" t="str">
        <f>[5]MIR!$G$21</f>
        <v>poblacion de eduardo neri /poblacion programada *100</v>
      </c>
      <c r="H22" s="86"/>
      <c r="I22" s="96" t="str">
        <f>[5]MIR!$H$21</f>
        <v>listas de asistencia y bitacora fotografica</v>
      </c>
      <c r="J22" s="86"/>
      <c r="K22" s="71" t="s">
        <v>578</v>
      </c>
      <c r="L22" s="74">
        <v>3</v>
      </c>
      <c r="M22" s="78" t="s">
        <v>606</v>
      </c>
      <c r="N22" s="78" t="s">
        <v>608</v>
      </c>
      <c r="O22" s="5">
        <v>0.75</v>
      </c>
      <c r="P22" s="96" t="s">
        <v>70</v>
      </c>
      <c r="Q22" s="86"/>
    </row>
    <row r="23" spans="1:18" x14ac:dyDescent="0.25">
      <c r="A23" s="94" t="s">
        <v>30</v>
      </c>
      <c r="B23" s="94"/>
      <c r="C23" s="94"/>
      <c r="D23" s="94"/>
      <c r="E23" s="94"/>
      <c r="F23" s="94"/>
      <c r="G23" s="94"/>
      <c r="H23" s="94"/>
      <c r="I23" s="94"/>
      <c r="J23" s="94"/>
      <c r="K23" s="94"/>
      <c r="L23" s="94"/>
      <c r="M23" s="94"/>
      <c r="N23" s="94"/>
      <c r="O23" s="94"/>
      <c r="P23" s="94"/>
      <c r="Q23" s="94"/>
    </row>
    <row r="24" spans="1:18" ht="92.25" customHeight="1" x14ac:dyDescent="0.25">
      <c r="A24" s="3" t="s">
        <v>80</v>
      </c>
      <c r="B24" s="86" t="s">
        <v>356</v>
      </c>
      <c r="C24" s="86"/>
      <c r="D24" s="86"/>
      <c r="E24" s="86" t="str">
        <f>[5]MIR!$C$18</f>
        <v>Porcentaje de modulos instalados.</v>
      </c>
      <c r="F24" s="86"/>
      <c r="G24" s="86" t="str">
        <f>[5]MIR!$G$18</f>
        <v>modulos instalados/poblacion programada *100</v>
      </c>
      <c r="H24" s="86"/>
      <c r="I24" s="96" t="str">
        <f>[5]MIR!$H$18</f>
        <v>Modulos Instalados,Plan Operativo Anual y bitacora Fotografica.</v>
      </c>
      <c r="J24" s="86"/>
      <c r="K24" s="71" t="s">
        <v>578</v>
      </c>
      <c r="L24" s="11">
        <v>3</v>
      </c>
      <c r="M24" s="78" t="s">
        <v>606</v>
      </c>
      <c r="N24" s="78" t="s">
        <v>608</v>
      </c>
      <c r="O24" s="5">
        <v>0.75</v>
      </c>
      <c r="P24" s="96" t="s">
        <v>70</v>
      </c>
      <c r="Q24" s="86"/>
    </row>
    <row r="25" spans="1:18" ht="88.5" customHeight="1" x14ac:dyDescent="0.25">
      <c r="A25" s="3" t="s">
        <v>81</v>
      </c>
      <c r="B25" s="86" t="str">
        <f>[5]MIR!$B$19</f>
        <v>Talleres y conferencias sobre temas sociales que Prevean el Delito.</v>
      </c>
      <c r="C25" s="86"/>
      <c r="D25" s="86"/>
      <c r="E25" s="86" t="str">
        <f>[5]MIR!$C$19</f>
        <v>Porcentaje de talleres y conferencias realizadas.</v>
      </c>
      <c r="F25" s="86"/>
      <c r="G25" s="86" t="str">
        <f>[5]MIR!$G$19</f>
        <v>Talleres y conferencias realizadas/poblacion programada *100</v>
      </c>
      <c r="H25" s="86"/>
      <c r="I25" s="96" t="s">
        <v>93</v>
      </c>
      <c r="J25" s="86"/>
      <c r="K25" s="49" t="s">
        <v>581</v>
      </c>
      <c r="L25" s="74">
        <v>12</v>
      </c>
      <c r="M25" s="78" t="s">
        <v>606</v>
      </c>
      <c r="N25" s="78" t="s">
        <v>608</v>
      </c>
      <c r="O25" s="5">
        <v>0.75</v>
      </c>
      <c r="P25" s="96" t="s">
        <v>70</v>
      </c>
      <c r="Q25" s="86"/>
      <c r="R25" t="s">
        <v>34</v>
      </c>
    </row>
    <row r="26" spans="1:18" ht="88.5" customHeight="1" x14ac:dyDescent="0.25">
      <c r="A26" s="3" t="s">
        <v>82</v>
      </c>
      <c r="B26" s="98" t="str">
        <f>[5]MIR!$B$20</f>
        <v>Cine prevencion sobre temas que sencibilicen a la poblacion para prevenir el delito.</v>
      </c>
      <c r="C26" s="99"/>
      <c r="D26" s="100"/>
      <c r="E26" s="98" t="str">
        <f>[5]MIR!$C$20</f>
        <v>Porcentaje de cines realizados.</v>
      </c>
      <c r="F26" s="100"/>
      <c r="G26" s="98" t="str">
        <f>[5]MIR!$G$20</f>
        <v>cines impartidos /poblacion programada*100</v>
      </c>
      <c r="H26" s="100"/>
      <c r="I26" s="101" t="str">
        <f>[5]MIR!$H$20</f>
        <v>listas de asistencia y bitacora fotografica</v>
      </c>
      <c r="J26" s="102"/>
      <c r="K26" s="49" t="s">
        <v>581</v>
      </c>
      <c r="L26" s="74">
        <v>12</v>
      </c>
      <c r="M26" s="78" t="s">
        <v>606</v>
      </c>
      <c r="N26" s="78" t="s">
        <v>608</v>
      </c>
      <c r="O26" s="5">
        <v>0.75</v>
      </c>
      <c r="P26" s="96" t="s">
        <v>70</v>
      </c>
      <c r="Q26" s="86"/>
    </row>
    <row r="27" spans="1:18" ht="84" customHeight="1" x14ac:dyDescent="0.25">
      <c r="A27" s="3" t="s">
        <v>84</v>
      </c>
      <c r="B27" s="98" t="str">
        <f>[5]MIR!$B$22</f>
        <v>Ferias institucionales de seguridad publica y actividades ludicas que fomenten la paz.</v>
      </c>
      <c r="C27" s="99"/>
      <c r="D27" s="100"/>
      <c r="E27" s="98" t="str">
        <f>[5]MIR!$C$22</f>
        <v>Porcentaje de material didactico distribuido a la poblacion de eduardo neri.</v>
      </c>
      <c r="F27" s="100"/>
      <c r="G27" s="98" t="str">
        <f>[5]MIR!$G$22</f>
        <v>poblacion de eduardo neri/poblacion programada *100</v>
      </c>
      <c r="H27" s="100"/>
      <c r="I27" s="101" t="str">
        <f>[5]MIR!$H$22</f>
        <v>Plan Operativo Anual.</v>
      </c>
      <c r="J27" s="102"/>
      <c r="K27" s="49" t="s">
        <v>577</v>
      </c>
      <c r="L27" s="74">
        <v>1</v>
      </c>
      <c r="M27" s="78" t="s">
        <v>606</v>
      </c>
      <c r="N27" s="78" t="s">
        <v>608</v>
      </c>
      <c r="O27" s="5">
        <v>0.75</v>
      </c>
      <c r="P27" s="96" t="s">
        <v>70</v>
      </c>
      <c r="Q27" s="86"/>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7"/>
      <c r="G33" s="97"/>
      <c r="H33" s="97"/>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F33:H34"/>
    <mergeCell ref="B25:D25"/>
    <mergeCell ref="E25:F25"/>
    <mergeCell ref="G25:H25"/>
    <mergeCell ref="I25:J25"/>
    <mergeCell ref="G26:H26"/>
    <mergeCell ref="G27:H27"/>
    <mergeCell ref="I26:J26"/>
    <mergeCell ref="I27:J27"/>
    <mergeCell ref="P25:Q25"/>
    <mergeCell ref="B26:D26"/>
    <mergeCell ref="B27:D27"/>
    <mergeCell ref="E26:F26"/>
    <mergeCell ref="E27:F27"/>
    <mergeCell ref="P27:Q27"/>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0866141732283472" right="0.70866141732283472" top="0.74803149606299213" bottom="0.74803149606299213" header="0.31496062992125984" footer="0.31496062992125984"/>
  <pageSetup scale="53" orientation="landscape" horizontalDpi="429496729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opLeftCell="A16" zoomScale="59" zoomScaleNormal="59" zoomScaleSheetLayoutView="70" workbookViewId="0">
      <selection activeCell="S8" sqref="S8"/>
    </sheetView>
  </sheetViews>
  <sheetFormatPr baseColWidth="10" defaultColWidth="10.875" defaultRowHeight="15.75" x14ac:dyDescent="0.25"/>
  <cols>
    <col min="1" max="1" width="13.75" customWidth="1"/>
    <col min="3" max="3" width="6.875" customWidth="1"/>
    <col min="4" max="4" width="20.5" customWidth="1"/>
    <col min="6" max="6" width="9.75" customWidth="1"/>
    <col min="8" max="8" width="12.875" customWidth="1"/>
    <col min="9" max="9" width="13.375" customWidth="1"/>
    <col min="10" max="10" width="7.625" customWidth="1"/>
    <col min="11" max="11" width="14.25" customWidth="1"/>
    <col min="12" max="12" width="12.625" customWidth="1"/>
    <col min="13" max="13" width="15.125" customWidth="1"/>
    <col min="14" max="14" width="14.25" customWidth="1"/>
    <col min="15" max="15" width="10.5" customWidth="1"/>
    <col min="17" max="17" width="8.75" customWidth="1"/>
  </cols>
  <sheetData>
    <row r="1" spans="1:17" x14ac:dyDescent="0.25">
      <c r="A1" s="1"/>
      <c r="B1" s="1"/>
      <c r="C1" s="1"/>
      <c r="D1" s="1"/>
      <c r="E1" s="1"/>
      <c r="F1" s="1"/>
      <c r="G1" s="1"/>
      <c r="H1" s="1"/>
      <c r="I1" s="1"/>
      <c r="J1" s="1"/>
      <c r="K1" s="1"/>
      <c r="L1" s="1"/>
      <c r="M1" s="1"/>
      <c r="N1" s="1"/>
      <c r="O1" s="1"/>
      <c r="P1" s="1"/>
      <c r="Q1" s="1"/>
    </row>
    <row r="2" spans="1:17"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117" t="s">
        <v>555</v>
      </c>
      <c r="E8" s="86"/>
      <c r="F8" s="86"/>
      <c r="G8" s="86"/>
      <c r="H8" s="86"/>
      <c r="I8" s="87" t="s">
        <v>1</v>
      </c>
      <c r="J8" s="88" t="s">
        <v>69</v>
      </c>
      <c r="K8" s="88"/>
      <c r="L8" s="87" t="s">
        <v>2</v>
      </c>
      <c r="M8" s="95" t="str">
        <f>[6]MIR!$C$7</f>
        <v>10. Seguridad integral.</v>
      </c>
      <c r="N8" s="86"/>
      <c r="O8" s="87" t="s">
        <v>3</v>
      </c>
      <c r="P8" s="117" t="s">
        <v>554</v>
      </c>
      <c r="Q8" s="86"/>
    </row>
    <row r="9" spans="1:17" ht="61.5" customHeight="1" x14ac:dyDescent="0.25">
      <c r="A9" s="82"/>
      <c r="B9" s="82"/>
      <c r="C9" s="82"/>
      <c r="D9" s="86"/>
      <c r="E9" s="86"/>
      <c r="F9" s="86"/>
      <c r="G9" s="86"/>
      <c r="H9" s="86"/>
      <c r="I9" s="87"/>
      <c r="J9" s="88"/>
      <c r="K9" s="88"/>
      <c r="L9" s="87"/>
      <c r="M9" s="86"/>
      <c r="N9" s="86"/>
      <c r="O9" s="87"/>
      <c r="P9" s="86"/>
      <c r="Q9" s="86"/>
    </row>
    <row r="10" spans="1:17" x14ac:dyDescent="0.25">
      <c r="A10" s="87" t="s">
        <v>27</v>
      </c>
      <c r="B10" s="87"/>
      <c r="C10" s="87"/>
      <c r="D10" s="87"/>
      <c r="E10" s="87"/>
      <c r="F10" s="87"/>
      <c r="G10" s="87"/>
      <c r="H10" s="87"/>
      <c r="I10" s="87"/>
      <c r="J10" s="87"/>
      <c r="K10" s="87"/>
      <c r="L10" s="87"/>
      <c r="M10" s="87"/>
      <c r="N10" s="87"/>
      <c r="O10" s="87"/>
      <c r="P10" s="87"/>
      <c r="Q10" s="87"/>
    </row>
    <row r="11" spans="1:17" ht="29.1" customHeight="1" x14ac:dyDescent="0.25">
      <c r="A11" s="38" t="s">
        <v>4</v>
      </c>
      <c r="B11" s="118" t="s">
        <v>138</v>
      </c>
      <c r="C11" s="99"/>
      <c r="D11" s="99"/>
      <c r="E11" s="100"/>
      <c r="F11" s="38" t="s">
        <v>5</v>
      </c>
      <c r="G11" s="118" t="str">
        <f>'[6]POA '!$AA$25</f>
        <v>1.7 Asuntos de Orden Público y de Seguridad</v>
      </c>
      <c r="H11" s="99"/>
      <c r="I11" s="99"/>
      <c r="J11" s="99"/>
      <c r="K11" s="99"/>
      <c r="L11" s="100"/>
      <c r="M11" s="27" t="s">
        <v>6</v>
      </c>
      <c r="N11" s="118" t="str">
        <f>'[6]POA '!$AA$26</f>
        <v>1.7.3 Otros Asuntos de Orden Público y de Seguridad</v>
      </c>
      <c r="O11" s="99"/>
      <c r="P11" s="99"/>
      <c r="Q11" s="100"/>
    </row>
    <row r="12" spans="1:17"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119" t="str">
        <f>[6]MIR!$C$8</f>
        <v>II. Dimensión segura (protección y seguridad ciudadana).</v>
      </c>
      <c r="C13" s="86"/>
      <c r="D13" s="82" t="s">
        <v>8</v>
      </c>
      <c r="E13" s="119" t="str">
        <f>[6]MIR!$C$9</f>
        <v>Planear las estrategias de seguridad, para garantizar el ordeny la paz en el municipio, promoviendo la participación social en acciones que refuercen la prevencion del delito y fomenten la cultura vial.</v>
      </c>
      <c r="F13" s="86"/>
      <c r="G13" s="86"/>
      <c r="H13" s="82" t="s">
        <v>9</v>
      </c>
      <c r="I13" s="119" t="str">
        <f>[6]MIR!$C$10</f>
        <v>Aplicar acciones de seguridad vial, reduciendo accidentes viales.</v>
      </c>
      <c r="J13" s="86"/>
      <c r="K13" s="86"/>
      <c r="L13" s="86"/>
      <c r="M13" s="87" t="s">
        <v>10</v>
      </c>
      <c r="N13" s="119" t="str">
        <f>[6]MIR!$C$11</f>
        <v xml:space="preserve">10.1 Realizar patrullajes y operativos para la prevención del delito en todo el municipio de Eduardo Neri. 10.3 Reuniones interinstitucionales con Directores de seguridad de otros Municipios, donde se generen estrategias en materia de seguridad y prevención. 10.4 "Aprendiendo Prevención Coloreando": Crear y distribuir libros con dibujos para colorear sobre acciones para no cometer delitos y accidentes  10.6 “Jugando y Aprendiendo Educación Vial": Programa permanente, dirigido a niños, niñas y  adolescentes, para desarrollar hábitos de conducta vial.
</v>
      </c>
      <c r="O13" s="86"/>
      <c r="P13" s="86"/>
      <c r="Q13" s="86"/>
    </row>
    <row r="14" spans="1:17" ht="208.5" customHeight="1" x14ac:dyDescent="0.25">
      <c r="A14" s="87"/>
      <c r="B14" s="86"/>
      <c r="C14" s="86"/>
      <c r="D14" s="82"/>
      <c r="E14" s="86"/>
      <c r="F14" s="86"/>
      <c r="G14" s="86"/>
      <c r="H14" s="82"/>
      <c r="I14" s="86"/>
      <c r="J14" s="86"/>
      <c r="K14" s="86"/>
      <c r="L14" s="86"/>
      <c r="M14" s="87"/>
      <c r="N14" s="86"/>
      <c r="O14" s="86"/>
      <c r="P14" s="86"/>
      <c r="Q14" s="86"/>
    </row>
    <row r="15" spans="1:17" ht="29.25" customHeight="1" x14ac:dyDescent="0.25">
      <c r="A15" s="82" t="s">
        <v>24</v>
      </c>
      <c r="B15" s="82"/>
      <c r="C15" s="82"/>
      <c r="D15" s="82"/>
      <c r="E15" s="82"/>
      <c r="F15" s="82"/>
      <c r="G15" s="82"/>
      <c r="H15" s="82"/>
      <c r="I15" s="82"/>
      <c r="J15" s="82"/>
      <c r="K15" s="82"/>
      <c r="L15" s="82"/>
      <c r="M15" s="82"/>
      <c r="N15" s="82"/>
      <c r="O15" s="82"/>
      <c r="P15" s="82"/>
      <c r="Q15" s="82"/>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7" t="s">
        <v>13</v>
      </c>
      <c r="F17" s="87"/>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7"/>
      <c r="F18" s="87"/>
      <c r="G18" s="82"/>
      <c r="H18" s="82"/>
      <c r="I18" s="82"/>
      <c r="J18" s="82"/>
      <c r="K18" s="87"/>
      <c r="L18" s="46" t="s">
        <v>578</v>
      </c>
      <c r="M18" s="46" t="s">
        <v>18</v>
      </c>
      <c r="N18" s="87"/>
      <c r="O18" s="87"/>
      <c r="P18" s="87"/>
      <c r="Q18" s="87"/>
    </row>
    <row r="19" spans="1:18" ht="98.25" customHeight="1" x14ac:dyDescent="0.25">
      <c r="A19" s="2" t="s">
        <v>28</v>
      </c>
      <c r="B19" s="86" t="str">
        <f>[6]MIR!$B$15</f>
        <v>Respeto de las normas  de tránsito y ordenamiento vial en el municipio de Eduardo Neri,  para salvarguardar la integridad fisica de los peatones, usurios del servicio publico y conductores de vehiculos motorizados.</v>
      </c>
      <c r="C19" s="86"/>
      <c r="D19" s="86"/>
      <c r="E19" s="86" t="str">
        <f>[6]MIR!$C$15</f>
        <v>Porcentaje de personas que infringen las normas de tránsito municipal.</v>
      </c>
      <c r="F19" s="86"/>
      <c r="G19" s="86" t="str">
        <f>[6]MIR!$G$15</f>
        <v>Porcentaje de Personas Infractoras = (No. De Infracciones / Total de Poblacion Objetivo) *  100  PI = NI/TPO  X  100</v>
      </c>
      <c r="H19" s="86"/>
      <c r="I19" s="96" t="str">
        <f>[6]MIR!$H$15</f>
        <v>Infracciones y/o recibos expedidos.</v>
      </c>
      <c r="J19" s="86"/>
      <c r="K19" s="71" t="s">
        <v>578</v>
      </c>
      <c r="L19" s="11">
        <v>3</v>
      </c>
      <c r="M19" s="78" t="s">
        <v>606</v>
      </c>
      <c r="N19" s="78" t="s">
        <v>608</v>
      </c>
      <c r="O19" s="5">
        <v>0.75</v>
      </c>
      <c r="P19" s="120" t="s">
        <v>236</v>
      </c>
      <c r="Q19" s="106"/>
    </row>
    <row r="20" spans="1:18" ht="113.25" customHeight="1" x14ac:dyDescent="0.25">
      <c r="A20" s="2" t="s">
        <v>29</v>
      </c>
      <c r="B20" s="86" t="str">
        <f>[6]MIR!$B$16</f>
        <v>Población sensibilizada y concientizada, en el respeto de las normas de tránsito, movilidad y seguridad.</v>
      </c>
      <c r="C20" s="86"/>
      <c r="D20" s="86"/>
      <c r="E20" s="86" t="str">
        <f>[6]MIR!$C$16</f>
        <v>Eventos de Difusión (porcentaje).</v>
      </c>
      <c r="F20" s="86"/>
      <c r="G20" s="86" t="str">
        <f>[6]MIR!$G$16</f>
        <v>Eventos de Difusión= (Eventos Realizados/ Eventos Programados) *100                    ED=(ER/EP)*100</v>
      </c>
      <c r="H20" s="86"/>
      <c r="I20" s="96" t="str">
        <f>[6]MIR!$H$16</f>
        <v>Informes, Reportes, Evidencias Fotográficas.</v>
      </c>
      <c r="J20" s="86"/>
      <c r="K20" s="71" t="s">
        <v>578</v>
      </c>
      <c r="L20" s="74">
        <v>3</v>
      </c>
      <c r="M20" s="78" t="s">
        <v>606</v>
      </c>
      <c r="N20" s="78" t="s">
        <v>608</v>
      </c>
      <c r="O20" s="5">
        <v>0.75</v>
      </c>
      <c r="P20" s="120" t="s">
        <v>236</v>
      </c>
      <c r="Q20" s="106"/>
    </row>
    <row r="21" spans="1:18" ht="120" customHeight="1" x14ac:dyDescent="0.25">
      <c r="A21" s="24" t="s">
        <v>78</v>
      </c>
      <c r="B21" s="86" t="str">
        <f>[6]MIR!$B$17</f>
        <v>Vías de tránsito seguras y exentas de peligro.</v>
      </c>
      <c r="C21" s="86"/>
      <c r="D21" s="86"/>
      <c r="E21" s="86" t="str">
        <f>[6]MIR!$C$17</f>
        <v>Porcentaje de peatones y conductores, exentos de peligros viales.</v>
      </c>
      <c r="F21" s="86"/>
      <c r="G21" s="86" t="str">
        <f>[6]MIR!$G$17</f>
        <v>Porcentaje de peatones y conductores = (No. Peatones y conductores sensibilizados / No. Total de peatones y conductores) * 100  PPC = (NPCS/TPC) * 100</v>
      </c>
      <c r="H21" s="86"/>
      <c r="I21" s="96" t="str">
        <f>[6]MIR!$H$17</f>
        <v>Evidencias Fotográficas</v>
      </c>
      <c r="J21" s="86"/>
      <c r="K21" s="71" t="s">
        <v>578</v>
      </c>
      <c r="L21" s="74">
        <v>3</v>
      </c>
      <c r="M21" s="78" t="s">
        <v>606</v>
      </c>
      <c r="N21" s="78" t="s">
        <v>608</v>
      </c>
      <c r="O21" s="5">
        <v>0.75</v>
      </c>
      <c r="P21" s="120" t="s">
        <v>236</v>
      </c>
      <c r="Q21" s="106"/>
    </row>
    <row r="22" spans="1:18" ht="136.5" customHeight="1" x14ac:dyDescent="0.25">
      <c r="A22" s="24" t="s">
        <v>79</v>
      </c>
      <c r="B22" s="98" t="str">
        <f>[6]MIR!$B$24</f>
        <v>Infraestructura vial accesible, segura y eficiente.</v>
      </c>
      <c r="C22" s="99"/>
      <c r="D22" s="100"/>
      <c r="E22" s="98" t="str">
        <f>[6]MIR!$C$24</f>
        <v>Porcentaje de Señalamientos de Tránsito</v>
      </c>
      <c r="F22" s="100"/>
      <c r="G22" s="98" t="str">
        <f>[6]MIR!$G$24</f>
        <v>Porcentaje de Señalamientos de Tránsito = (No. De Señales Colodadas / No. De Señales Programadas) * 100 PST = (NSC/NSP) *  100</v>
      </c>
      <c r="H22" s="100"/>
      <c r="I22" s="101" t="str">
        <f>[6]MIR!$H$24</f>
        <v>Bitácora fotográfica, Reportes e Informes</v>
      </c>
      <c r="J22" s="102"/>
      <c r="K22" s="71" t="s">
        <v>578</v>
      </c>
      <c r="L22" s="74">
        <v>3</v>
      </c>
      <c r="M22" s="78" t="s">
        <v>606</v>
      </c>
      <c r="N22" s="78" t="s">
        <v>608</v>
      </c>
      <c r="O22" s="5">
        <v>0.75</v>
      </c>
      <c r="P22" s="108" t="s">
        <v>236</v>
      </c>
      <c r="Q22" s="121"/>
    </row>
    <row r="23" spans="1:18" ht="25.5" customHeight="1" x14ac:dyDescent="0.25">
      <c r="A23" s="82" t="s">
        <v>30</v>
      </c>
      <c r="B23" s="82"/>
      <c r="C23" s="82"/>
      <c r="D23" s="82"/>
      <c r="E23" s="82"/>
      <c r="F23" s="82"/>
      <c r="G23" s="82"/>
      <c r="H23" s="82"/>
      <c r="I23" s="82"/>
      <c r="J23" s="82"/>
      <c r="K23" s="82"/>
      <c r="L23" s="82"/>
      <c r="M23" s="82"/>
      <c r="N23" s="82"/>
      <c r="O23" s="82"/>
      <c r="P23" s="82"/>
      <c r="Q23" s="82"/>
    </row>
    <row r="24" spans="1:18" ht="108.75" customHeight="1" x14ac:dyDescent="0.25">
      <c r="A24" s="3" t="s">
        <v>89</v>
      </c>
      <c r="B24" s="86" t="str">
        <f>[6]MIR!$B$18</f>
        <v>Implementar "operativos escobas".</v>
      </c>
      <c r="C24" s="86"/>
      <c r="D24" s="86"/>
      <c r="E24" s="86" t="str">
        <f>[6]MIR!$C$18</f>
        <v>Porcentaje de operativos escobas.</v>
      </c>
      <c r="F24" s="86"/>
      <c r="G24" s="86" t="str">
        <f>[6]MIR!$G$18</f>
        <v>Porcentaje operativos=(No. de operativos realizados/No. de operativos programados)*100 POE=(OR/OP)*100</v>
      </c>
      <c r="H24" s="86"/>
      <c r="I24" s="96" t="str">
        <f>[6]MIR!$H$18</f>
        <v>Bitácora fotográfica, Reportes e Informes</v>
      </c>
      <c r="J24" s="86"/>
      <c r="K24" s="71" t="s">
        <v>578</v>
      </c>
      <c r="L24" s="73">
        <v>3</v>
      </c>
      <c r="M24" s="78" t="s">
        <v>606</v>
      </c>
      <c r="N24" s="78" t="s">
        <v>608</v>
      </c>
      <c r="O24" s="5">
        <v>0.75</v>
      </c>
      <c r="P24" s="120" t="s">
        <v>236</v>
      </c>
      <c r="Q24" s="106"/>
    </row>
    <row r="25" spans="1:18" ht="112.5" customHeight="1" x14ac:dyDescent="0.25">
      <c r="A25" s="3" t="s">
        <v>81</v>
      </c>
      <c r="B25" s="86" t="str">
        <f>[6]MIR!$B$19</f>
        <v>Realizar "operativos chatarras".</v>
      </c>
      <c r="C25" s="86"/>
      <c r="D25" s="86"/>
      <c r="E25" s="86" t="str">
        <f>[6]MIR!$C$19</f>
        <v>Porcentaje de operativos chatarras.</v>
      </c>
      <c r="F25" s="86"/>
      <c r="G25" s="122" t="str">
        <f>[6]MIR!$G$19</f>
        <v>Porcentaje operativos=(No. de operativos realizados/No. de operativos programados)*100 POC=(OR/OP)*100</v>
      </c>
      <c r="H25" s="123"/>
      <c r="I25" s="96" t="str">
        <f>[6]MIR!$H$19</f>
        <v>Informes, Reportes, Evidencias Fotográficas.</v>
      </c>
      <c r="J25" s="86"/>
      <c r="K25" s="71" t="s">
        <v>578</v>
      </c>
      <c r="L25" s="74">
        <v>3</v>
      </c>
      <c r="M25" s="78" t="s">
        <v>606</v>
      </c>
      <c r="N25" s="78" t="s">
        <v>608</v>
      </c>
      <c r="O25" s="5">
        <v>0.75</v>
      </c>
      <c r="P25" s="120" t="s">
        <v>236</v>
      </c>
      <c r="Q25" s="106"/>
      <c r="R25" t="s">
        <v>34</v>
      </c>
    </row>
    <row r="26" spans="1:18" ht="106.5" customHeight="1" x14ac:dyDescent="0.25">
      <c r="A26" s="3" t="s">
        <v>82</v>
      </c>
      <c r="B26" s="98" t="str">
        <f>[6]MIR!$B$20</f>
        <v>Efectuar "operativos pontelo".</v>
      </c>
      <c r="C26" s="99"/>
      <c r="D26" s="100"/>
      <c r="E26" s="98" t="str">
        <f>[6]MIR!$C$20</f>
        <v>Porcentaje de filtros de seguridad.</v>
      </c>
      <c r="F26" s="100"/>
      <c r="G26" s="98" t="str">
        <f>[6]MIR!$G$20</f>
        <v>Porcentaje filtros=(No. de operativos realizados/No. de operativos programados)*100 PF=(OR/OP)*100</v>
      </c>
      <c r="H26" s="100"/>
      <c r="I26" s="101" t="str">
        <f>[6]MIR!$H$20</f>
        <v>Informes, Reportes, Evidencias Fotográficas.</v>
      </c>
      <c r="J26" s="102"/>
      <c r="K26" s="71" t="s">
        <v>578</v>
      </c>
      <c r="L26" s="74">
        <v>3</v>
      </c>
      <c r="M26" s="78" t="s">
        <v>606</v>
      </c>
      <c r="N26" s="78" t="s">
        <v>608</v>
      </c>
      <c r="O26" s="5">
        <v>0.75</v>
      </c>
      <c r="P26" s="108" t="s">
        <v>236</v>
      </c>
      <c r="Q26" s="121"/>
    </row>
    <row r="27" spans="1:18" ht="123" customHeight="1" x14ac:dyDescent="0.25">
      <c r="A27" s="3" t="s">
        <v>222</v>
      </c>
      <c r="B27" s="98" t="str">
        <f>[6]MIR!$B$21</f>
        <v>Implementar "operativos de alcoholimetria".</v>
      </c>
      <c r="C27" s="99"/>
      <c r="D27" s="100"/>
      <c r="E27" s="98" t="str">
        <f>[6]MIR!$C$21</f>
        <v>Porcentaje de puntos de control de alcoholimetría.</v>
      </c>
      <c r="F27" s="100"/>
      <c r="G27" s="98" t="str">
        <f>[6]MIR!$G$21</f>
        <v>Porcentaje puntos de control=(No. de puntos de control realizados/No. de puntos de control programados)*100 PPC=(NPCR/NPCP)*100</v>
      </c>
      <c r="H27" s="100"/>
      <c r="I27" s="101" t="str">
        <f>[6]MIR!$H$21</f>
        <v>Bitácora fotográfica, Reportes e Informes</v>
      </c>
      <c r="J27" s="102"/>
      <c r="K27" s="71" t="s">
        <v>578</v>
      </c>
      <c r="L27" s="74">
        <v>3</v>
      </c>
      <c r="M27" s="78" t="s">
        <v>606</v>
      </c>
      <c r="N27" s="78" t="s">
        <v>608</v>
      </c>
      <c r="O27" s="5">
        <v>0.75</v>
      </c>
      <c r="P27" s="108" t="s">
        <v>236</v>
      </c>
      <c r="Q27" s="121"/>
    </row>
    <row r="28" spans="1:18" ht="114" customHeight="1" x14ac:dyDescent="0.25">
      <c r="A28" s="3" t="s">
        <v>292</v>
      </c>
      <c r="B28" s="98" t="str">
        <f>[6]MIR!$B$22</f>
        <v xml:space="preserve">Hacer "Operativos de seguridad vial". </v>
      </c>
      <c r="C28" s="99"/>
      <c r="D28" s="100"/>
      <c r="E28" s="98" t="str">
        <f>[6]MIR!$C$22</f>
        <v>Porcentaje operativos de seguridad vial</v>
      </c>
      <c r="F28" s="100"/>
      <c r="G28" s="98" t="str">
        <f>[6]MIR!$G$22</f>
        <v>Porcentaje de Operativos = (No. De Operativos Realizados / No. De Operativos Programados) * 100   PO= (NOR/NOP) * 100</v>
      </c>
      <c r="H28" s="100"/>
      <c r="I28" s="101" t="str">
        <f>[6]MIR!$H$22</f>
        <v>Bitácora fotográfica, Reportes e Informes</v>
      </c>
      <c r="J28" s="102"/>
      <c r="K28" s="71" t="s">
        <v>578</v>
      </c>
      <c r="L28" s="74">
        <v>3</v>
      </c>
      <c r="M28" s="78" t="s">
        <v>606</v>
      </c>
      <c r="N28" s="78" t="s">
        <v>608</v>
      </c>
      <c r="O28" s="5">
        <v>0.75</v>
      </c>
      <c r="P28" s="108" t="s">
        <v>236</v>
      </c>
      <c r="Q28" s="121"/>
    </row>
    <row r="29" spans="1:18" ht="124.5" customHeight="1" x14ac:dyDescent="0.25">
      <c r="A29" s="3" t="s">
        <v>355</v>
      </c>
      <c r="B29" s="98" t="str">
        <f>[6]MIR!$B$23</f>
        <v>"Campañas de prevención, educación y seguridad vial".</v>
      </c>
      <c r="C29" s="99"/>
      <c r="D29" s="100"/>
      <c r="E29" s="98" t="str">
        <f>[6]MIR!$C$23</f>
        <v>Porcentaje campañas</v>
      </c>
      <c r="F29" s="100"/>
      <c r="G29" s="98" t="str">
        <f>[6]MIR!$G$23</f>
        <v>Porcentaje de campañanas=(No.Campañas Realizadas / No. De Campañas Programas)*100 PC=(NCR/NCP)*100</v>
      </c>
      <c r="H29" s="100"/>
      <c r="I29" s="101" t="str">
        <f>[6]MIR!$H$23</f>
        <v>Informes, Reportes, Evidencias Fotográficas.</v>
      </c>
      <c r="J29" s="102"/>
      <c r="K29" s="71" t="s">
        <v>578</v>
      </c>
      <c r="L29" s="74">
        <v>3</v>
      </c>
      <c r="M29" s="78" t="s">
        <v>606</v>
      </c>
      <c r="N29" s="78" t="s">
        <v>608</v>
      </c>
      <c r="O29" s="5">
        <v>0.75</v>
      </c>
      <c r="P29" s="108" t="s">
        <v>236</v>
      </c>
      <c r="Q29" s="121"/>
    </row>
    <row r="30" spans="1:18" ht="141.75" customHeight="1" x14ac:dyDescent="0.25">
      <c r="A30" s="3" t="s">
        <v>84</v>
      </c>
      <c r="B30" s="98" t="str">
        <f>[6]MIR!$B$25</f>
        <v>Realizar colocación de señalamientos, pinta de aceras, pasos peatonales y zonas prohibidas.</v>
      </c>
      <c r="C30" s="99"/>
      <c r="D30" s="100"/>
      <c r="E30" s="98" t="str">
        <f>[6]MIR!$C$25</f>
        <v>Porcentaje de Pinta de Pasos Peatonales y Zonas Prohibidas</v>
      </c>
      <c r="F30" s="100"/>
      <c r="G30" s="98" t="str">
        <f>[6]MIR!$G$25</f>
        <v>Porcentaje de Pintas  de Pasos Peatonales y Zonas Prohibidas = (No. De Pintas Realizadas / No. De Pintas Programadas) * 100   PPPPZPZ= (NPR/NPP) * 100</v>
      </c>
      <c r="H30" s="100"/>
      <c r="I30" s="101" t="str">
        <f>[6]MIR!$H$25</f>
        <v>Informes, Reportes, Evidencias Fotográficas.</v>
      </c>
      <c r="J30" s="102"/>
      <c r="K30" s="71" t="s">
        <v>578</v>
      </c>
      <c r="L30" s="74">
        <v>3</v>
      </c>
      <c r="M30" s="78" t="s">
        <v>606</v>
      </c>
      <c r="N30" s="78" t="s">
        <v>608</v>
      </c>
      <c r="O30" s="5">
        <v>0.75</v>
      </c>
      <c r="P30" s="108" t="s">
        <v>236</v>
      </c>
      <c r="Q30" s="121"/>
    </row>
    <row r="31" spans="1:18" ht="111.75" customHeight="1" x14ac:dyDescent="0.25">
      <c r="A31" s="3" t="s">
        <v>128</v>
      </c>
      <c r="B31" s="98" t="str">
        <f>[6]MIR!$B$26</f>
        <v>Realizar recorridos de verificacion a las zonas prohibidas de estacionamiento.</v>
      </c>
      <c r="C31" s="99"/>
      <c r="D31" s="100"/>
      <c r="E31" s="98" t="str">
        <f>[6]MIR!$C$26</f>
        <v>Porcentaje Recorridos de verificación.</v>
      </c>
      <c r="F31" s="100"/>
      <c r="G31" s="98" t="str">
        <f>[6]MIR!$G$26</f>
        <v>Porcentaje de Recorridos = (No. De Recorridos Realizados / No. De Recorridos Programados) * 100 Pr= (NRR/NRP) * 100</v>
      </c>
      <c r="H31" s="100"/>
      <c r="I31" s="101" t="str">
        <f>[6]MIR!$H$25</f>
        <v>Informes, Reportes, Evidencias Fotográficas.</v>
      </c>
      <c r="J31" s="102"/>
      <c r="K31" s="71" t="s">
        <v>578</v>
      </c>
      <c r="L31" s="74">
        <v>3</v>
      </c>
      <c r="M31" s="78" t="s">
        <v>606</v>
      </c>
      <c r="N31" s="78" t="s">
        <v>608</v>
      </c>
      <c r="O31" s="5">
        <v>0.75</v>
      </c>
      <c r="P31" s="108" t="s">
        <v>236</v>
      </c>
      <c r="Q31" s="12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1"/>
      <c r="G33" s="1"/>
      <c r="H33" s="1"/>
      <c r="I33" s="1"/>
      <c r="J33" s="1"/>
      <c r="K33" s="1"/>
      <c r="L33" s="1"/>
      <c r="M33" s="1"/>
      <c r="N33" s="1"/>
      <c r="O33" s="1"/>
      <c r="P33" s="1"/>
      <c r="Q33" s="1"/>
    </row>
    <row r="34" spans="1:17" x14ac:dyDescent="0.25">
      <c r="A34" s="1"/>
      <c r="B34" s="1"/>
      <c r="C34" s="1"/>
      <c r="D34" s="1"/>
      <c r="E34" s="1"/>
      <c r="F34" s="1"/>
      <c r="G34" s="1"/>
      <c r="H34" s="1"/>
      <c r="I34" s="1"/>
      <c r="J34" s="1"/>
      <c r="K34" s="1"/>
      <c r="L34" s="1"/>
      <c r="M34" s="1"/>
      <c r="N34" s="1"/>
      <c r="O34" s="1"/>
      <c r="P34" s="1"/>
      <c r="Q34" s="1"/>
    </row>
    <row r="35" spans="1:17" x14ac:dyDescent="0.25">
      <c r="B35" s="42"/>
      <c r="C35" s="1"/>
      <c r="D35" s="1"/>
      <c r="E35" s="1"/>
      <c r="G35" s="1"/>
      <c r="H35" s="1"/>
      <c r="I35" s="1"/>
      <c r="J35" s="1"/>
      <c r="K35" s="1"/>
      <c r="L35" s="1"/>
      <c r="M35" s="1"/>
      <c r="N35" s="1"/>
      <c r="O35" s="1"/>
      <c r="P35" s="1"/>
      <c r="Q35" s="1"/>
    </row>
    <row r="36" spans="1:17" x14ac:dyDescent="0.25">
      <c r="A36" s="42"/>
      <c r="B36" s="1"/>
      <c r="C36" s="1"/>
      <c r="D36" s="1"/>
      <c r="E36" s="1"/>
      <c r="F36" s="1"/>
      <c r="G36" s="1"/>
      <c r="H36" s="1"/>
      <c r="I36" s="1"/>
      <c r="J36" s="1"/>
      <c r="K36" s="1"/>
      <c r="L36" s="1"/>
      <c r="M36" s="1"/>
      <c r="N36" s="1"/>
      <c r="O36" s="1"/>
      <c r="P36" s="1"/>
      <c r="Q36" s="1"/>
    </row>
    <row r="37" spans="1:17" x14ac:dyDescent="0.25">
      <c r="A37" s="42"/>
      <c r="B37" s="1"/>
      <c r="C37" s="1"/>
      <c r="D37" s="1"/>
      <c r="E37" s="1"/>
      <c r="F37" s="97"/>
      <c r="G37" s="97"/>
      <c r="H37" s="97"/>
      <c r="I37" s="1"/>
      <c r="J37" s="1"/>
      <c r="K37" s="1"/>
      <c r="L37" s="1"/>
      <c r="M37" s="1"/>
      <c r="N37" s="1"/>
      <c r="O37" s="1"/>
      <c r="P37" s="1"/>
      <c r="Q37" s="1"/>
    </row>
    <row r="38" spans="1:17" x14ac:dyDescent="0.25">
      <c r="A38" s="42"/>
      <c r="B38" s="1"/>
      <c r="C38" s="1"/>
      <c r="D38" s="1"/>
      <c r="E38" s="1"/>
      <c r="F38" s="97"/>
      <c r="G38" s="97"/>
      <c r="H38" s="97"/>
      <c r="I38" s="1"/>
      <c r="J38" s="1"/>
      <c r="K38" s="1"/>
      <c r="L38" s="1"/>
      <c r="M38" s="1"/>
      <c r="N38" s="1"/>
      <c r="O38" s="1"/>
      <c r="P38" s="1"/>
      <c r="Q38" s="1"/>
    </row>
    <row r="39" spans="1:17"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G40" s="1"/>
      <c r="H40" s="1"/>
      <c r="I40" s="1"/>
      <c r="J40" s="1"/>
      <c r="K40" s="1"/>
      <c r="L40" s="1"/>
      <c r="M40" s="1"/>
      <c r="N40" s="1"/>
      <c r="O40" s="1"/>
      <c r="P40" s="1"/>
      <c r="Q40" s="1"/>
    </row>
    <row r="41" spans="1:17" s="1" customFormat="1" x14ac:dyDescent="0.25"/>
    <row r="42" spans="1:17" s="1" customFormat="1" x14ac:dyDescent="0.25"/>
    <row r="43" spans="1:17" s="1" customFormat="1" x14ac:dyDescent="0.25"/>
  </sheetData>
  <mergeCells count="99">
    <mergeCell ref="P25:Q25"/>
    <mergeCell ref="I29:J29"/>
    <mergeCell ref="I30:J30"/>
    <mergeCell ref="I31:J31"/>
    <mergeCell ref="P26:Q26"/>
    <mergeCell ref="P27:Q27"/>
    <mergeCell ref="P28:Q28"/>
    <mergeCell ref="P29:Q29"/>
    <mergeCell ref="P30:Q30"/>
    <mergeCell ref="P31:Q31"/>
    <mergeCell ref="G31:H31"/>
    <mergeCell ref="I26:J26"/>
    <mergeCell ref="I27:J27"/>
    <mergeCell ref="I28:J28"/>
    <mergeCell ref="F37:H38"/>
    <mergeCell ref="E27:F27"/>
    <mergeCell ref="E28:F28"/>
    <mergeCell ref="E29:F29"/>
    <mergeCell ref="E30:F30"/>
    <mergeCell ref="E31:F31"/>
    <mergeCell ref="G27:H27"/>
    <mergeCell ref="G28:H28"/>
    <mergeCell ref="G29:H29"/>
    <mergeCell ref="G30:H30"/>
    <mergeCell ref="B25:D25"/>
    <mergeCell ref="E25:F25"/>
    <mergeCell ref="G25:H25"/>
    <mergeCell ref="I25:J25"/>
    <mergeCell ref="B26:D26"/>
    <mergeCell ref="E26:F26"/>
    <mergeCell ref="G26:H26"/>
    <mergeCell ref="B27:D27"/>
    <mergeCell ref="B28:D28"/>
    <mergeCell ref="B29:D29"/>
    <mergeCell ref="B30:D30"/>
    <mergeCell ref="B31:D31"/>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0866141732283472" right="0.70866141732283472" top="0.74803149606299213" bottom="0.74803149606299213" header="0.31496062992125984" footer="0.31496062992125984"/>
  <pageSetup scale="53" orientation="landscape" horizontalDpi="4294967292"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opLeftCell="A10" zoomScale="53" zoomScaleNormal="53" zoomScaleSheetLayoutView="70" workbookViewId="0">
      <selection activeCell="M19" sqref="M19:N19"/>
    </sheetView>
  </sheetViews>
  <sheetFormatPr baseColWidth="10" defaultColWidth="10.875" defaultRowHeight="15.75" x14ac:dyDescent="0.25"/>
  <cols>
    <col min="1" max="1" width="13.75" customWidth="1"/>
    <col min="3" max="3" width="6.875" customWidth="1"/>
    <col min="4" max="4" width="18.5" customWidth="1"/>
    <col min="6" max="6" width="9.75" customWidth="1"/>
    <col min="8" max="8" width="12.875" customWidth="1"/>
    <col min="9" max="9" width="13.375" customWidth="1"/>
    <col min="10" max="10" width="9.125" customWidth="1"/>
    <col min="11" max="11" width="13.625" customWidth="1"/>
    <col min="12" max="12" width="12.125" customWidth="1"/>
    <col min="13" max="13" width="17" customWidth="1"/>
    <col min="14" max="14" width="15.75" customWidth="1"/>
    <col min="15" max="15" width="11.75" customWidth="1"/>
    <col min="17" max="17" width="8" customWidth="1"/>
  </cols>
  <sheetData>
    <row r="1" spans="1:17" x14ac:dyDescent="0.25">
      <c r="A1" s="1"/>
      <c r="B1" s="1"/>
      <c r="C1" s="1"/>
      <c r="D1" s="1"/>
      <c r="E1" s="1"/>
      <c r="F1" s="1"/>
      <c r="G1" s="1"/>
      <c r="H1" s="1"/>
      <c r="I1" s="1"/>
      <c r="J1" s="1"/>
      <c r="K1" s="1"/>
      <c r="L1" s="1"/>
      <c r="M1" s="1"/>
      <c r="N1" s="1"/>
      <c r="O1" s="1"/>
      <c r="P1" s="1"/>
      <c r="Q1" s="1"/>
    </row>
    <row r="2" spans="1:17"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117" t="s">
        <v>553</v>
      </c>
      <c r="E8" s="86"/>
      <c r="F8" s="86"/>
      <c r="G8" s="86"/>
      <c r="H8" s="86"/>
      <c r="I8" s="87" t="s">
        <v>1</v>
      </c>
      <c r="J8" s="88" t="s">
        <v>68</v>
      </c>
      <c r="K8" s="88"/>
      <c r="L8" s="82" t="s">
        <v>2</v>
      </c>
      <c r="M8" s="95" t="str">
        <f>[7]MIR!$C$7</f>
        <v xml:space="preserve">10. Seguridad integral </v>
      </c>
      <c r="N8" s="86"/>
      <c r="O8" s="87" t="s">
        <v>3</v>
      </c>
      <c r="P8" s="117" t="s">
        <v>554</v>
      </c>
      <c r="Q8" s="86"/>
    </row>
    <row r="9" spans="1:17" ht="61.5" customHeight="1" x14ac:dyDescent="0.25">
      <c r="A9" s="82"/>
      <c r="B9" s="82"/>
      <c r="C9" s="82"/>
      <c r="D9" s="86"/>
      <c r="E9" s="86"/>
      <c r="F9" s="86"/>
      <c r="G9" s="86"/>
      <c r="H9" s="86"/>
      <c r="I9" s="87"/>
      <c r="J9" s="88"/>
      <c r="K9" s="88"/>
      <c r="L9" s="82"/>
      <c r="M9" s="86"/>
      <c r="N9" s="86"/>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10" t="s">
        <v>4</v>
      </c>
      <c r="B11" s="104" t="s">
        <v>138</v>
      </c>
      <c r="C11" s="91"/>
      <c r="D11" s="91"/>
      <c r="E11" s="92"/>
      <c r="F11" s="10" t="s">
        <v>5</v>
      </c>
      <c r="G11" s="104" t="str">
        <f>'[7]POA '!$AA$25</f>
        <v xml:space="preserve">1.7. ASUNTOS DE ORDEN PUBLICO Y DE SEGURIDAD INTERIOR </v>
      </c>
      <c r="H11" s="91"/>
      <c r="I11" s="91"/>
      <c r="J11" s="91"/>
      <c r="K11" s="91"/>
      <c r="L11" s="92"/>
      <c r="M11" s="7" t="s">
        <v>6</v>
      </c>
      <c r="N11" s="104" t="s">
        <v>408</v>
      </c>
      <c r="O11" s="91"/>
      <c r="P11" s="91"/>
      <c r="Q11" s="92"/>
    </row>
    <row r="12" spans="1:17" x14ac:dyDescent="0.25">
      <c r="A12" s="82" t="s">
        <v>25</v>
      </c>
      <c r="B12" s="82"/>
      <c r="C12" s="82"/>
      <c r="D12" s="82"/>
      <c r="E12" s="82"/>
      <c r="F12" s="82"/>
      <c r="G12" s="82"/>
      <c r="H12" s="82"/>
      <c r="I12" s="82"/>
      <c r="J12" s="82"/>
      <c r="K12" s="82"/>
      <c r="L12" s="82"/>
      <c r="M12" s="82"/>
      <c r="N12" s="82"/>
      <c r="O12" s="82"/>
      <c r="P12" s="82"/>
      <c r="Q12" s="82"/>
    </row>
    <row r="13" spans="1:17" ht="15.75" customHeight="1" x14ac:dyDescent="0.25">
      <c r="A13" s="87" t="s">
        <v>7</v>
      </c>
      <c r="B13" s="105" t="str">
        <f>[7]MIR!$C$8</f>
        <v xml:space="preserve">DIMENSION SEGURA ( PROTECCION Y SEGURIDAD CIUDADANA ) </v>
      </c>
      <c r="C13" s="86"/>
      <c r="D13" s="82" t="s">
        <v>8</v>
      </c>
      <c r="E13" s="105" t="str">
        <f>[7]MIR!$C$9</f>
        <v>Panear, organizar, coordinar y evaluar las estrategias de seguridad para garantizar el orden y la paz social en el municipio de eduardo neri, promiviendo la participación social en acciones que refuersen la prevención del delito y fomenten la cultura vial.</v>
      </c>
      <c r="F13" s="86"/>
      <c r="G13" s="86"/>
      <c r="H13" s="82" t="s">
        <v>9</v>
      </c>
      <c r="I13" s="105" t="str">
        <f>'[7]POA '!$C$20</f>
        <v xml:space="preserve">                                           Reforzar las plataformas y aplicaciones informativas aplicando acciones en materia de seguridad publica                                                                                                                                                                                                                                                                                                                                                                                                                                                                                                                                                                                                                                                                                                                                                                                                                                                                                                                                                                                                                                                                                                                                                                                                                                                                                                                                                                                                                                                                                                                                                                                                                                                                                                                                                                                                                                                                                                                                                                                                                                                                                                                                                                                                                                                                                                                                                                                                                                                                                                                                                                                                                                                                                                                                                                                                                                                                                                                                                                                                                                                                                                                                                                                                                                                                                                                                                                                                                                                                                                                                                                                                                                                                                                                                                                                                                                                                                                                                                                                                                                                                                                                                                                                                                                                                                                                                                                                                                                                                                                                                                                                                                                                                                                                                                                                                                                                                                                                                                                                                                                                                                                                                                                                                                                                                                                                                                                                                                                                                                                                                                                                                                                                                                                                                                                                                                                                                                                                                                                                                                                                                                                                                                                                                                                                                                                                                                                                                                                                                                                                                                                                                                                                                                                                                                                                                                                                                                                                                                                                                                                                                                                                                                                                                                                                                                                                                                                                                                                                                                                                                                                                                                                                                                                                                                                                                                                                                                                                              </v>
      </c>
      <c r="J13" s="86"/>
      <c r="K13" s="86"/>
      <c r="L13" s="86"/>
      <c r="M13" s="87" t="s">
        <v>10</v>
      </c>
      <c r="N13" s="124" t="str">
        <f>[7]MIR!$C$11</f>
        <v>10.1 Realizar patrullajes y operativos para la prevención del delito en todo el municipio de eduardo neri.</v>
      </c>
      <c r="O13" s="125"/>
      <c r="P13" s="125"/>
      <c r="Q13" s="126"/>
    </row>
    <row r="14" spans="1:17" ht="153.75" customHeight="1" x14ac:dyDescent="0.25">
      <c r="A14" s="87"/>
      <c r="B14" s="86"/>
      <c r="C14" s="86"/>
      <c r="D14" s="82"/>
      <c r="E14" s="86"/>
      <c r="F14" s="86"/>
      <c r="G14" s="86"/>
      <c r="H14" s="82"/>
      <c r="I14" s="86"/>
      <c r="J14" s="86"/>
      <c r="K14" s="86"/>
      <c r="L14" s="86"/>
      <c r="M14" s="87"/>
      <c r="N14" s="127"/>
      <c r="O14" s="128"/>
      <c r="P14" s="128"/>
      <c r="Q14" s="129"/>
    </row>
    <row r="15" spans="1:17"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10" t="s">
        <v>578</v>
      </c>
      <c r="M18" s="10" t="s">
        <v>18</v>
      </c>
      <c r="N18" s="87"/>
      <c r="O18" s="87"/>
      <c r="P18" s="87"/>
      <c r="Q18" s="87"/>
    </row>
    <row r="19" spans="1:18" ht="113.25" customHeight="1" x14ac:dyDescent="0.25">
      <c r="A19" s="2" t="s">
        <v>28</v>
      </c>
      <c r="B19" s="86" t="str">
        <f>[7]MIR!$B$15</f>
        <v>Seguridad para el  eficiente Desarrollo Social para las y los jovenes de Eduardo Neri.</v>
      </c>
      <c r="C19" s="86"/>
      <c r="D19" s="86"/>
      <c r="E19" s="86" t="str">
        <f>[7]MIR!$C$15</f>
        <v>Porcentaje de servicios.</v>
      </c>
      <c r="F19" s="86"/>
      <c r="G19" s="86" t="str">
        <f>[7]MIR!$G$15</f>
        <v>No. de objetivos / no. de metas cumplidas x 100 (NO/NMC*100).</v>
      </c>
      <c r="H19" s="86"/>
      <c r="I19" s="96" t="str">
        <f>[7]MIR!$H$15</f>
        <v>Bitacora fotografica y listas de asistencia</v>
      </c>
      <c r="J19" s="86"/>
      <c r="K19" s="71" t="s">
        <v>578</v>
      </c>
      <c r="L19" s="11">
        <v>3</v>
      </c>
      <c r="M19" s="78" t="s">
        <v>606</v>
      </c>
      <c r="N19" s="78" t="s">
        <v>608</v>
      </c>
      <c r="O19" s="5">
        <v>0.75</v>
      </c>
      <c r="P19" s="130" t="s">
        <v>68</v>
      </c>
      <c r="Q19" s="130"/>
    </row>
    <row r="20" spans="1:18" ht="101.25" customHeight="1" x14ac:dyDescent="0.25">
      <c r="A20" s="2" t="s">
        <v>29</v>
      </c>
      <c r="B20" s="86" t="str">
        <f>[7]MIR!$B$16</f>
        <v xml:space="preserve"> SEGURIDAD PUBLICA, DESARROLLO ECONÓMICO Y SOCIAL EN EL MUNICIPIO DE EDUARDO NERI.</v>
      </c>
      <c r="C20" s="86"/>
      <c r="D20" s="86"/>
      <c r="E20" s="86" t="str">
        <f>[7]MIR!$C$16</f>
        <v>Porcentaje de servicios.</v>
      </c>
      <c r="F20" s="86"/>
      <c r="G20" s="86" t="str">
        <f>[7]MIR!$G$16</f>
        <v>No. de objetivos / no. de metas cumplidas x 100 (NO/NMC*100).</v>
      </c>
      <c r="H20" s="86"/>
      <c r="I20" s="96" t="str">
        <f>[7]MIR!$H$16</f>
        <v>Bitácora fotográfica y reportes de servicios.</v>
      </c>
      <c r="J20" s="86"/>
      <c r="K20" s="71" t="s">
        <v>578</v>
      </c>
      <c r="L20" s="74">
        <v>3</v>
      </c>
      <c r="M20" s="78" t="s">
        <v>606</v>
      </c>
      <c r="N20" s="78" t="s">
        <v>608</v>
      </c>
      <c r="O20" s="5">
        <v>0.75</v>
      </c>
      <c r="P20" s="96" t="s">
        <v>68</v>
      </c>
      <c r="Q20" s="86"/>
    </row>
    <row r="21" spans="1:18" ht="87.75" customHeight="1" x14ac:dyDescent="0.25">
      <c r="A21" s="2" t="s">
        <v>78</v>
      </c>
      <c r="B21" s="86" t="str">
        <f>[7]MIR!$B$17</f>
        <v>Satisfacer las necesidades sociales funadamentales y básicas de los jovenes y adultos del Municipio</v>
      </c>
      <c r="C21" s="86"/>
      <c r="D21" s="86"/>
      <c r="E21" s="86" t="str">
        <f>[7]MIR!$C$17</f>
        <v>Porcentaje capacitaciones.</v>
      </c>
      <c r="F21" s="86"/>
      <c r="G21" s="86" t="str">
        <f>[7]MIR!$G$17</f>
        <v>No. de objetivos / no. de metas cumplidas x 100 (NO/NMC*100).</v>
      </c>
      <c r="H21" s="86"/>
      <c r="I21" s="96" t="str">
        <f>[7]MIR!$H$17</f>
        <v>Bitacora fotografica y listas de asistencia</v>
      </c>
      <c r="J21" s="86"/>
      <c r="K21" s="71" t="s">
        <v>578</v>
      </c>
      <c r="L21" s="74">
        <v>3</v>
      </c>
      <c r="M21" s="78" t="s">
        <v>606</v>
      </c>
      <c r="N21" s="78" t="s">
        <v>608</v>
      </c>
      <c r="O21" s="5">
        <v>0.75</v>
      </c>
      <c r="P21" s="96" t="s">
        <v>68</v>
      </c>
      <c r="Q21" s="86"/>
    </row>
    <row r="22" spans="1:18" ht="117.75" customHeight="1" x14ac:dyDescent="0.25">
      <c r="A22" s="2" t="s">
        <v>79</v>
      </c>
      <c r="B22" s="98" t="str">
        <f>[7]MIR!$B$21</f>
        <v>Talleres y cursos para jovenes de nivel medio superior  la prevención social del delito.</v>
      </c>
      <c r="C22" s="99"/>
      <c r="D22" s="100"/>
      <c r="E22" s="98" t="str">
        <f>[7]MIR!$C$21</f>
        <v>Porcentaje de recorridos.</v>
      </c>
      <c r="F22" s="100"/>
      <c r="G22" s="98" t="str">
        <f>[7]MIR!$G$21</f>
        <v>NO. RECORRINo. recorridos programados / no. recorridos ejecutados x 100 (NRP/NRE*100).</v>
      </c>
      <c r="H22" s="100"/>
      <c r="I22" s="101" t="str">
        <f>[7]MIR!$H$21</f>
        <v>Bitácora fotográfica y tarjetas informativas..</v>
      </c>
      <c r="J22" s="102"/>
      <c r="K22" s="71" t="s">
        <v>578</v>
      </c>
      <c r="L22" s="74">
        <v>3</v>
      </c>
      <c r="M22" s="78" t="s">
        <v>606</v>
      </c>
      <c r="N22" s="78" t="s">
        <v>608</v>
      </c>
      <c r="O22" s="5">
        <v>0.75</v>
      </c>
      <c r="P22" s="96" t="s">
        <v>68</v>
      </c>
      <c r="Q22" s="86"/>
    </row>
    <row r="23" spans="1:18" x14ac:dyDescent="0.25">
      <c r="A23" s="94" t="s">
        <v>30</v>
      </c>
      <c r="B23" s="94"/>
      <c r="C23" s="94"/>
      <c r="D23" s="94"/>
      <c r="E23" s="94"/>
      <c r="F23" s="94"/>
      <c r="G23" s="94"/>
      <c r="H23" s="94"/>
      <c r="I23" s="94"/>
      <c r="J23" s="94"/>
      <c r="K23" s="94"/>
      <c r="L23" s="94"/>
      <c r="M23" s="94"/>
      <c r="N23" s="94"/>
      <c r="O23" s="94"/>
      <c r="P23" s="94"/>
      <c r="Q23" s="94"/>
    </row>
    <row r="24" spans="1:18" ht="74.25" customHeight="1" x14ac:dyDescent="0.25">
      <c r="A24" s="3" t="s">
        <v>89</v>
      </c>
      <c r="B24" s="86" t="str">
        <f>[7]MIR!$B$18</f>
        <v>Capacitación y certificacion permanente del personal operativo.</v>
      </c>
      <c r="C24" s="86"/>
      <c r="D24" s="86"/>
      <c r="E24" s="86" t="str">
        <f>[7]MIR!$C$18</f>
        <v>Porcentaje cursos y capacitaciones.</v>
      </c>
      <c r="F24" s="86"/>
      <c r="G24" s="86" t="str">
        <f>[7]MIR!$G$18</f>
        <v>No. de objetivos / no. de metas cumplidas x 100 (NO/NMC*100).</v>
      </c>
      <c r="H24" s="86"/>
      <c r="I24" s="96" t="str">
        <f>[7]MIR!$H$18</f>
        <v>Bitacora fotografica y listas de asistencia</v>
      </c>
      <c r="J24" s="86"/>
      <c r="K24" s="71" t="s">
        <v>578</v>
      </c>
      <c r="L24" s="11">
        <v>3</v>
      </c>
      <c r="M24" s="78" t="s">
        <v>606</v>
      </c>
      <c r="N24" s="78" t="s">
        <v>608</v>
      </c>
      <c r="O24" s="5">
        <v>0.75</v>
      </c>
      <c r="P24" s="96" t="s">
        <v>68</v>
      </c>
      <c r="Q24" s="86"/>
    </row>
    <row r="25" spans="1:18" ht="82.5" customHeight="1" x14ac:dyDescent="0.25">
      <c r="A25" s="3" t="s">
        <v>81</v>
      </c>
      <c r="B25" s="86" t="str">
        <f>[7]MIR!$B$19</f>
        <v>Incrementar la plantilla laboral operativa de la Dirección de Seguridad Pública.</v>
      </c>
      <c r="C25" s="86"/>
      <c r="D25" s="86"/>
      <c r="E25" s="86" t="str">
        <f>[7]MIR!$C$19</f>
        <v>Porcentaje de patrullajes.</v>
      </c>
      <c r="F25" s="86"/>
      <c r="G25" s="86" t="str">
        <f>[7]MIR!$G$19</f>
        <v>No. recorridos programados / no. recorridos ejecutados x 100 (NRP/NRE*100).</v>
      </c>
      <c r="H25" s="86"/>
      <c r="I25" s="96" t="str">
        <f>[7]MIR!$H$19</f>
        <v>Bitacora fotografica y listas de asistencia</v>
      </c>
      <c r="J25" s="86"/>
      <c r="K25" s="71" t="s">
        <v>578</v>
      </c>
      <c r="L25" s="74">
        <v>3</v>
      </c>
      <c r="M25" s="78" t="s">
        <v>606</v>
      </c>
      <c r="N25" s="78" t="s">
        <v>608</v>
      </c>
      <c r="O25" s="5">
        <v>0.75</v>
      </c>
      <c r="P25" s="96" t="s">
        <v>68</v>
      </c>
      <c r="Q25" s="86"/>
      <c r="R25" t="s">
        <v>34</v>
      </c>
    </row>
    <row r="26" spans="1:18" ht="94.5" customHeight="1" x14ac:dyDescent="0.25">
      <c r="A26" s="3" t="s">
        <v>82</v>
      </c>
      <c r="B26" s="98" t="str">
        <f>[7]MIR!$B$20</f>
        <v>Dotar de quipamiento y armamento para las labores de seguridad y servicios para la sociedad.</v>
      </c>
      <c r="C26" s="99"/>
      <c r="D26" s="100"/>
      <c r="E26" s="98" t="str">
        <f>[7]MIR!$C$20</f>
        <v>Porcentaje de objetivos.</v>
      </c>
      <c r="F26" s="100"/>
      <c r="G26" s="98" t="str">
        <f>[7]MIR!$G$20</f>
        <v>No. recorridos programados / no. recorridos ejecutados x 100 (NRP/NRE*100).</v>
      </c>
      <c r="H26" s="100"/>
      <c r="I26" s="101" t="str">
        <f>[7]MIR!$H$20</f>
        <v>Bitácora fotográfica y tarjetas informativas..</v>
      </c>
      <c r="J26" s="102"/>
      <c r="K26" s="71" t="s">
        <v>578</v>
      </c>
      <c r="L26" s="74">
        <v>3</v>
      </c>
      <c r="M26" s="78" t="s">
        <v>606</v>
      </c>
      <c r="N26" s="78" t="s">
        <v>608</v>
      </c>
      <c r="O26" s="5">
        <v>0.75</v>
      </c>
      <c r="P26" s="96" t="s">
        <v>68</v>
      </c>
      <c r="Q26" s="86"/>
    </row>
    <row r="27" spans="1:18" ht="93.75" customHeight="1" x14ac:dyDescent="0.25">
      <c r="A27" s="3" t="s">
        <v>84</v>
      </c>
      <c r="B27" s="98" t="str">
        <f>[7]MIR!$B$22</f>
        <v>Estrategias y acciones de seguridad en coordinacion con los tres niveles de gobierno para  mejorar  los resultados en Eduardo Neri.</v>
      </c>
      <c r="C27" s="99"/>
      <c r="D27" s="100"/>
      <c r="E27" s="98" t="str">
        <f>[7]MIR!$C$22</f>
        <v>Porcentaje de recorridos.</v>
      </c>
      <c r="F27" s="100"/>
      <c r="G27" s="98" t="str">
        <f>[7]MIR!$G$22</f>
        <v>No. recorridos programados / no. recorridos ejecutados x 100 (NRP/NRE*100).</v>
      </c>
      <c r="H27" s="100"/>
      <c r="I27" s="101" t="str">
        <f>[7]MIR!$H$22</f>
        <v>Bitácora fotográfica y tarjetas informativas..</v>
      </c>
      <c r="J27" s="102"/>
      <c r="K27" s="71" t="s">
        <v>578</v>
      </c>
      <c r="L27" s="74">
        <v>3</v>
      </c>
      <c r="M27" s="78" t="s">
        <v>606</v>
      </c>
      <c r="N27" s="78" t="s">
        <v>608</v>
      </c>
      <c r="O27" s="5">
        <v>0.75</v>
      </c>
      <c r="P27" s="96" t="s">
        <v>68</v>
      </c>
      <c r="Q27" s="86"/>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7"/>
      <c r="G33" s="97"/>
      <c r="H33" s="97"/>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B22:D22"/>
    <mergeCell ref="E22:F22"/>
    <mergeCell ref="G22:H22"/>
    <mergeCell ref="I22:J22"/>
    <mergeCell ref="P22:Q22"/>
    <mergeCell ref="F33:H34"/>
    <mergeCell ref="B25:D25"/>
    <mergeCell ref="E25:F25"/>
    <mergeCell ref="G25:H25"/>
    <mergeCell ref="I25:J25"/>
    <mergeCell ref="B26:D26"/>
    <mergeCell ref="B27:D27"/>
    <mergeCell ref="E26:F26"/>
    <mergeCell ref="E27:F27"/>
    <mergeCell ref="G26:H26"/>
    <mergeCell ref="G27:H27"/>
    <mergeCell ref="I26:J26"/>
    <mergeCell ref="I27:J27"/>
    <mergeCell ref="P25:Q25"/>
    <mergeCell ref="P26:Q26"/>
    <mergeCell ref="P27:Q27"/>
    <mergeCell ref="A23:Q23"/>
    <mergeCell ref="B24:D24"/>
    <mergeCell ref="E24:F24"/>
    <mergeCell ref="G24:H24"/>
    <mergeCell ref="I24:J24"/>
    <mergeCell ref="P24:Q24"/>
    <mergeCell ref="B21:D21"/>
    <mergeCell ref="E21:F21"/>
    <mergeCell ref="G21:H21"/>
    <mergeCell ref="I21:J21"/>
    <mergeCell ref="P21:Q21"/>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0866141732283472" right="0.70866141732283472" top="0.74803149606299213" bottom="0.74803149606299213" header="0.31496062992125984" footer="0.31496062992125984"/>
  <pageSetup scale="5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zoomScale="50" zoomScaleNormal="50" zoomScaleSheetLayoutView="70" workbookViewId="0">
      <selection activeCell="M24" sqref="M24:N24"/>
    </sheetView>
  </sheetViews>
  <sheetFormatPr baseColWidth="10" defaultColWidth="10.875" defaultRowHeight="15.75" x14ac:dyDescent="0.25"/>
  <cols>
    <col min="1" max="1" width="13.75" customWidth="1"/>
    <col min="3" max="3" width="6.875" customWidth="1"/>
    <col min="4" max="4" width="23.125" customWidth="1"/>
    <col min="6" max="6" width="10.375" customWidth="1"/>
    <col min="8" max="8" width="12.875" customWidth="1"/>
    <col min="9" max="9" width="13.375" customWidth="1"/>
    <col min="10" max="10" width="11.75" customWidth="1"/>
    <col min="11" max="11" width="13.625" customWidth="1"/>
    <col min="12" max="12" width="13.875" customWidth="1"/>
    <col min="13" max="13" width="14.375" customWidth="1"/>
    <col min="14" max="14" width="14.625" customWidth="1"/>
    <col min="15" max="15" width="11.125" customWidth="1"/>
    <col min="17" max="17" width="6.875" customWidth="1"/>
  </cols>
  <sheetData>
    <row r="1" spans="1:17" x14ac:dyDescent="0.25">
      <c r="A1" s="1"/>
      <c r="B1" s="1"/>
      <c r="C1" s="1"/>
      <c r="D1" s="1"/>
      <c r="E1" s="1"/>
      <c r="F1" s="1"/>
      <c r="G1" s="1"/>
      <c r="H1" s="1"/>
      <c r="I1" s="1"/>
      <c r="J1" s="1"/>
      <c r="K1" s="1"/>
      <c r="L1" s="1"/>
      <c r="M1" s="1"/>
      <c r="N1" s="1"/>
      <c r="O1" s="1"/>
      <c r="P1" s="1"/>
      <c r="Q1" s="1"/>
    </row>
    <row r="2" spans="1:17"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85" t="s">
        <v>562</v>
      </c>
      <c r="E8" s="86"/>
      <c r="F8" s="86"/>
      <c r="G8" s="86"/>
      <c r="H8" s="86"/>
      <c r="I8" s="87" t="s">
        <v>1</v>
      </c>
      <c r="J8" s="88" t="s">
        <v>67</v>
      </c>
      <c r="K8" s="88"/>
      <c r="L8" s="82" t="s">
        <v>2</v>
      </c>
      <c r="M8" s="95" t="s">
        <v>437</v>
      </c>
      <c r="N8" s="86"/>
      <c r="O8" s="87" t="s">
        <v>3</v>
      </c>
      <c r="P8" s="95" t="s">
        <v>437</v>
      </c>
      <c r="Q8" s="86"/>
    </row>
    <row r="9" spans="1:17" ht="61.5" customHeight="1" x14ac:dyDescent="0.25">
      <c r="A9" s="82"/>
      <c r="B9" s="82"/>
      <c r="C9" s="82"/>
      <c r="D9" s="86"/>
      <c r="E9" s="86"/>
      <c r="F9" s="86"/>
      <c r="G9" s="86"/>
      <c r="H9" s="86"/>
      <c r="I9" s="87"/>
      <c r="J9" s="88"/>
      <c r="K9" s="88"/>
      <c r="L9" s="82"/>
      <c r="M9" s="86"/>
      <c r="N9" s="86"/>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10" t="s">
        <v>4</v>
      </c>
      <c r="B11" s="131" t="s">
        <v>232</v>
      </c>
      <c r="C11" s="91"/>
      <c r="D11" s="91"/>
      <c r="E11" s="92"/>
      <c r="F11" s="10" t="s">
        <v>5</v>
      </c>
      <c r="G11" s="131" t="s">
        <v>121</v>
      </c>
      <c r="H11" s="91"/>
      <c r="I11" s="91"/>
      <c r="J11" s="91"/>
      <c r="K11" s="91"/>
      <c r="L11" s="92"/>
      <c r="M11" s="7" t="s">
        <v>6</v>
      </c>
      <c r="N11" s="131" t="s">
        <v>120</v>
      </c>
      <c r="O11" s="91"/>
      <c r="P11" s="91"/>
      <c r="Q11" s="92"/>
    </row>
    <row r="12" spans="1:17"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119" t="str">
        <f>[8]MIR!$C$8</f>
        <v>1. Dimension Social "Desarrollo Integral E Incluyente"</v>
      </c>
      <c r="C13" s="86"/>
      <c r="D13" s="82" t="s">
        <v>8</v>
      </c>
      <c r="E13" s="119" t="str">
        <f>[8]MIR!$C$9</f>
        <v>Implementar estrategias de aceptacion con la sociedad y concientizar sobre el valor de las personas independientemente de su genero u orientacion sexual</v>
      </c>
      <c r="F13" s="86"/>
      <c r="G13" s="86"/>
      <c r="H13" s="82" t="s">
        <v>9</v>
      </c>
      <c r="I13" s="119" t="str">
        <f>[8]MIR!$C$10</f>
        <v>Fomentar un sistema de atencion y promocion a la inclusion de los grupos vulnerables mediante la participacion activa de todos los sectores sociales</v>
      </c>
      <c r="J13" s="86"/>
      <c r="K13" s="86"/>
      <c r="L13" s="86"/>
      <c r="M13" s="87" t="s">
        <v>10</v>
      </c>
      <c r="N13" s="119" t="str">
        <f>[8]MIR!$C$11</f>
        <v>6.1 Cuadrangular de futbol rapido con motivo del Dia Internacional contra la Homofobia, Bifobia y Transfobia, 6.2 Conmemoracion del Dia Mundial en Contra del VIH.</v>
      </c>
      <c r="O13" s="86"/>
      <c r="P13" s="86"/>
      <c r="Q13" s="86"/>
    </row>
    <row r="14" spans="1:17" ht="72" customHeight="1" x14ac:dyDescent="0.25">
      <c r="A14" s="87"/>
      <c r="B14" s="86"/>
      <c r="C14" s="86"/>
      <c r="D14" s="82"/>
      <c r="E14" s="86"/>
      <c r="F14" s="86"/>
      <c r="G14" s="86"/>
      <c r="H14" s="82"/>
      <c r="I14" s="86"/>
      <c r="J14" s="86"/>
      <c r="K14" s="86"/>
      <c r="L14" s="86"/>
      <c r="M14" s="87"/>
      <c r="N14" s="86"/>
      <c r="O14" s="86"/>
      <c r="P14" s="86"/>
      <c r="Q14" s="86"/>
    </row>
    <row r="15" spans="1:17" ht="21.75" customHeight="1"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23" t="s">
        <v>578</v>
      </c>
      <c r="M18" s="23" t="s">
        <v>18</v>
      </c>
      <c r="N18" s="87"/>
      <c r="O18" s="87"/>
      <c r="P18" s="87"/>
      <c r="Q18" s="87"/>
    </row>
    <row r="19" spans="1:18" ht="126" customHeight="1" x14ac:dyDescent="0.25">
      <c r="A19" s="2" t="s">
        <v>28</v>
      </c>
      <c r="B19" s="86" t="str">
        <f>[8]MIR!$B$15</f>
        <v>Disminuir la cantidad de defunciones en el Municipio de Eduardo Neri</v>
      </c>
      <c r="C19" s="86"/>
      <c r="D19" s="86"/>
      <c r="E19" s="86" t="str">
        <f>[8]MIR!$C$15</f>
        <v>Porcentaje de defunciones</v>
      </c>
      <c r="F19" s="86"/>
      <c r="G19" s="86" t="str">
        <f>[8]MIR!$G$15</f>
        <v>Porcentaje de defunciones=No. De personas LGBT/Total de defunciones en el municipio*100 PD=NPLGBT/TDM*100</v>
      </c>
      <c r="H19" s="86"/>
      <c r="I19" s="96" t="str">
        <f>[8]MIR!$H$15</f>
        <v>Bitacora fotografica</v>
      </c>
      <c r="J19" s="86"/>
      <c r="K19" s="71" t="s">
        <v>578</v>
      </c>
      <c r="L19" s="11">
        <v>3</v>
      </c>
      <c r="M19" s="78" t="s">
        <v>606</v>
      </c>
      <c r="N19" s="78" t="s">
        <v>608</v>
      </c>
      <c r="O19" s="5">
        <v>0.75</v>
      </c>
      <c r="P19" s="119" t="s">
        <v>234</v>
      </c>
      <c r="Q19" s="86"/>
    </row>
    <row r="20" spans="1:18" ht="123" customHeight="1" x14ac:dyDescent="0.25">
      <c r="A20" s="2" t="s">
        <v>29</v>
      </c>
      <c r="B20" s="86" t="str">
        <f>[8]MIR!$B$16</f>
        <v>Contar con un Refugio Lgbt en el Municipio de Eduardo Neri</v>
      </c>
      <c r="C20" s="86"/>
      <c r="D20" s="86"/>
      <c r="E20" s="86" t="str">
        <f>[8]MIR!$C$16</f>
        <v>Porcentaje de refugios</v>
      </c>
      <c r="F20" s="86"/>
      <c r="G20" s="86" t="str">
        <f>[8]MIR!$G$16</f>
        <v>Porcentaje de refugios=No. De espacios inclyentes/Total de espacios incluyentes*100 PR=NEI/TEI*100</v>
      </c>
      <c r="H20" s="86"/>
      <c r="I20" s="96" t="str">
        <f>[8]MIR!$H$16</f>
        <v>Informe</v>
      </c>
      <c r="J20" s="86"/>
      <c r="K20" s="71" t="s">
        <v>578</v>
      </c>
      <c r="L20" s="74">
        <v>3</v>
      </c>
      <c r="M20" s="78" t="s">
        <v>606</v>
      </c>
      <c r="N20" s="78" t="s">
        <v>608</v>
      </c>
      <c r="O20" s="5">
        <v>0.75</v>
      </c>
      <c r="P20" s="119" t="s">
        <v>234</v>
      </c>
      <c r="Q20" s="86"/>
    </row>
    <row r="21" spans="1:18" ht="104.25" customHeight="1" x14ac:dyDescent="0.25">
      <c r="A21" s="2" t="s">
        <v>78</v>
      </c>
      <c r="B21" s="86" t="str">
        <f>[8]MIR!$B$17</f>
        <v xml:space="preserve">Contar con un Predio por parte de alguna institucion </v>
      </c>
      <c r="C21" s="86"/>
      <c r="D21" s="86"/>
      <c r="E21" s="86" t="str">
        <f>[8]MIR!$C$17</f>
        <v>Porcentaje de predios</v>
      </c>
      <c r="F21" s="86"/>
      <c r="G21" s="86" t="str">
        <f>[8]MIR!$G$17</f>
        <v>Porcentaje de Predios=No. De Espacios Incluyentes/Total de Refugios*100 PP=NEI/TR*100</v>
      </c>
      <c r="H21" s="86"/>
      <c r="I21" s="96" t="str">
        <f>[8]MIR!$H$17</f>
        <v>Informe</v>
      </c>
      <c r="J21" s="86"/>
      <c r="K21" s="71" t="s">
        <v>578</v>
      </c>
      <c r="L21" s="74">
        <v>3</v>
      </c>
      <c r="M21" s="78" t="s">
        <v>606</v>
      </c>
      <c r="N21" s="78" t="s">
        <v>608</v>
      </c>
      <c r="O21" s="5">
        <v>0.75</v>
      </c>
      <c r="P21" s="119" t="s">
        <v>234</v>
      </c>
      <c r="Q21" s="86"/>
    </row>
    <row r="22" spans="1:18" ht="130.5" customHeight="1" x14ac:dyDescent="0.25">
      <c r="A22" s="2" t="s">
        <v>79</v>
      </c>
      <c r="B22" s="86" t="str">
        <f>[8]MIR!$B$21</f>
        <v xml:space="preserve">Mas Inclusion a las personas de la poblacion LGBT. </v>
      </c>
      <c r="C22" s="86"/>
      <c r="D22" s="86"/>
      <c r="E22" s="86" t="str">
        <f>[8]MIR!$C$21</f>
        <v>Porcentaje de inclusion</v>
      </c>
      <c r="F22" s="86"/>
      <c r="G22" s="86" t="str">
        <f>[8]MIR!$G$21</f>
        <v>Porcentaje de Inclusion=No. De personas incluyentes/Total de personas por ser incluyentes*100 PI=NPI/TPI*100</v>
      </c>
      <c r="H22" s="86"/>
      <c r="I22" s="96" t="str">
        <f>[8]MIR!$H$21</f>
        <v>Informe</v>
      </c>
      <c r="J22" s="86"/>
      <c r="K22" s="71" t="s">
        <v>578</v>
      </c>
      <c r="L22" s="74">
        <v>3</v>
      </c>
      <c r="M22" s="78" t="s">
        <v>606</v>
      </c>
      <c r="N22" s="78" t="s">
        <v>608</v>
      </c>
      <c r="O22" s="5">
        <v>0.75</v>
      </c>
      <c r="P22" s="119" t="s">
        <v>234</v>
      </c>
      <c r="Q22" s="86"/>
    </row>
    <row r="23" spans="1:18" ht="27.75" customHeight="1" x14ac:dyDescent="0.25">
      <c r="A23" s="82" t="s">
        <v>30</v>
      </c>
      <c r="B23" s="82"/>
      <c r="C23" s="82"/>
      <c r="D23" s="82"/>
      <c r="E23" s="82"/>
      <c r="F23" s="82"/>
      <c r="G23" s="82"/>
      <c r="H23" s="82"/>
      <c r="I23" s="82"/>
      <c r="J23" s="82"/>
      <c r="K23" s="82"/>
      <c r="L23" s="82"/>
      <c r="M23" s="82"/>
      <c r="N23" s="82"/>
      <c r="O23" s="82"/>
      <c r="P23" s="82"/>
      <c r="Q23" s="82"/>
    </row>
    <row r="24" spans="1:18" ht="81.75" customHeight="1" x14ac:dyDescent="0.25">
      <c r="A24" s="3" t="s">
        <v>89</v>
      </c>
      <c r="B24" s="86" t="str">
        <f>[8]MIR!$B$18</f>
        <v>Tener apoyo en la gestion del inmueble.</v>
      </c>
      <c r="C24" s="86"/>
      <c r="D24" s="86"/>
      <c r="E24" s="86" t="str">
        <f>[8]MIR!$C$18</f>
        <v>Porcentaje de gestiones</v>
      </c>
      <c r="F24" s="86"/>
      <c r="G24" s="86" t="str">
        <f>[8]MIR!$G$18</f>
        <v>Porcentaje de Gestiones=No. De refugios/Total de predios obtenidos*100 PG=NR/TPO*100</v>
      </c>
      <c r="H24" s="86"/>
      <c r="I24" s="96" t="str">
        <f>[8]MIR!$H$18</f>
        <v>Bitacora fotografica</v>
      </c>
      <c r="J24" s="86"/>
      <c r="K24" s="71" t="s">
        <v>578</v>
      </c>
      <c r="L24" s="11">
        <v>3</v>
      </c>
      <c r="M24" s="78" t="s">
        <v>606</v>
      </c>
      <c r="N24" s="78" t="s">
        <v>608</v>
      </c>
      <c r="O24" s="5">
        <v>0.75</v>
      </c>
      <c r="P24" s="119" t="s">
        <v>234</v>
      </c>
      <c r="Q24" s="86"/>
    </row>
    <row r="25" spans="1:18" ht="81" customHeight="1" x14ac:dyDescent="0.25">
      <c r="A25" s="3" t="s">
        <v>81</v>
      </c>
      <c r="B25" s="86" t="str">
        <f>[8]MIR!$B$19</f>
        <v>Interes de actores politicos y sociales en apoyo a las necesidades que susitan la LGBT.</v>
      </c>
      <c r="C25" s="86"/>
      <c r="D25" s="86"/>
      <c r="E25" s="86" t="str">
        <f>[8]MIR!$C$19</f>
        <v>Porcentaje de apoyos a la poblacion LGBT</v>
      </c>
      <c r="F25" s="86"/>
      <c r="G25" s="86" t="str">
        <f>[8]MIR!$G$19</f>
        <v>Porcentaje de Apoyos=No. De Personas LGBT/No. De Apoyos Entregados*100 PA=NPLGBT/NAE*100</v>
      </c>
      <c r="H25" s="86"/>
      <c r="I25" s="96" t="str">
        <f>[8]MIR!$H$19</f>
        <v>Bitacora fotografica</v>
      </c>
      <c r="J25" s="86"/>
      <c r="K25" s="71" t="s">
        <v>578</v>
      </c>
      <c r="L25" s="74">
        <v>3</v>
      </c>
      <c r="M25" s="78" t="s">
        <v>606</v>
      </c>
      <c r="N25" s="78" t="s">
        <v>608</v>
      </c>
      <c r="O25" s="5">
        <v>0.75</v>
      </c>
      <c r="P25" s="119" t="s">
        <v>234</v>
      </c>
      <c r="Q25" s="86"/>
      <c r="R25" t="s">
        <v>34</v>
      </c>
    </row>
    <row r="26" spans="1:18" ht="97.5" customHeight="1" x14ac:dyDescent="0.25">
      <c r="A26" s="3" t="s">
        <v>82</v>
      </c>
      <c r="B26" s="98" t="str">
        <f>[8]MIR!$B$20</f>
        <v>Interes por crear espacios incluyentes</v>
      </c>
      <c r="C26" s="99"/>
      <c r="D26" s="100"/>
      <c r="E26" s="98" t="str">
        <f>[8]MIR!$C$20</f>
        <v xml:space="preserve">Porcentaje de espacios incluyentes </v>
      </c>
      <c r="F26" s="100"/>
      <c r="G26" s="98" t="str">
        <f>[8]MIR!$G$20</f>
        <v>Porcentaje de espacios incluyentes=No. De personas LGBT/No. De poblacion incluyente*100 PEI=NPLGBT/NPI*100</v>
      </c>
      <c r="H26" s="100"/>
      <c r="I26" s="101" t="str">
        <f>[8]MIR!$H$20</f>
        <v>Informe</v>
      </c>
      <c r="J26" s="102"/>
      <c r="K26" s="71" t="s">
        <v>578</v>
      </c>
      <c r="L26" s="74">
        <v>3</v>
      </c>
      <c r="M26" s="78" t="s">
        <v>606</v>
      </c>
      <c r="N26" s="78" t="s">
        <v>608</v>
      </c>
      <c r="O26" s="5">
        <v>0.75</v>
      </c>
      <c r="P26" s="118" t="s">
        <v>234</v>
      </c>
      <c r="Q26" s="102"/>
    </row>
    <row r="27" spans="1:18" ht="104.25" customHeight="1" x14ac:dyDescent="0.25">
      <c r="A27" s="3" t="s">
        <v>84</v>
      </c>
      <c r="B27" s="86" t="str">
        <f>[8]MIR!$B$22</f>
        <v>Visibilidad  de las personas LGBT en el municipio.</v>
      </c>
      <c r="C27" s="86"/>
      <c r="D27" s="86"/>
      <c r="E27" s="86" t="str">
        <f>[8]MIR!$C$22</f>
        <v>Porcentaje de visibilidad a la poblacion LGBT</v>
      </c>
      <c r="F27" s="86"/>
      <c r="G27" s="86" t="str">
        <f>[8]MIR!$G$22</f>
        <v>Porcentaje de Visibilidad=No. De personas incluyentes/Total de personas por ser incluyentes*100 PI=NPI/TPI*100</v>
      </c>
      <c r="H27" s="86"/>
      <c r="I27" s="86" t="str">
        <f>[8]MIR!$H$22</f>
        <v>Bitacora fotografica</v>
      </c>
      <c r="J27" s="86"/>
      <c r="K27" s="71" t="s">
        <v>578</v>
      </c>
      <c r="L27" s="74">
        <v>3</v>
      </c>
      <c r="M27" s="78" t="s">
        <v>606</v>
      </c>
      <c r="N27" s="78" t="s">
        <v>608</v>
      </c>
      <c r="O27" s="5">
        <v>0.75</v>
      </c>
      <c r="P27" s="119" t="s">
        <v>234</v>
      </c>
      <c r="Q27" s="86"/>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7"/>
      <c r="G33" s="97"/>
      <c r="H33" s="97"/>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F33:H34"/>
    <mergeCell ref="B25:D25"/>
    <mergeCell ref="E25:F25"/>
    <mergeCell ref="G25:H25"/>
    <mergeCell ref="I25:J25"/>
    <mergeCell ref="B26:D26"/>
    <mergeCell ref="E26:F26"/>
    <mergeCell ref="G26:H26"/>
    <mergeCell ref="I26:J26"/>
    <mergeCell ref="P25:Q25"/>
    <mergeCell ref="B27:D27"/>
    <mergeCell ref="E27:F27"/>
    <mergeCell ref="G27:H27"/>
    <mergeCell ref="I27:J27"/>
    <mergeCell ref="P27:Q27"/>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0866141732283472" right="0.70866141732283472" top="0.74803149606299213" bottom="0.74803149606299213" header="0.31496062992125984" footer="0.31496062992125984"/>
  <pageSetup scale="53" orientation="landscape" horizontalDpi="4294967292"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zoomScale="66" zoomScaleNormal="66" zoomScaleSheetLayoutView="70" workbookViewId="0">
      <selection activeCell="M19" sqref="M19:N19"/>
    </sheetView>
  </sheetViews>
  <sheetFormatPr baseColWidth="10" defaultColWidth="10.875" defaultRowHeight="15.75" x14ac:dyDescent="0.25"/>
  <cols>
    <col min="1" max="1" width="15.625" customWidth="1"/>
    <col min="3" max="3" width="6.875" customWidth="1"/>
    <col min="4" max="4" width="19.75" customWidth="1"/>
    <col min="6" max="6" width="8" customWidth="1"/>
    <col min="8" max="8" width="12.875" customWidth="1"/>
    <col min="9" max="9" width="13.375" customWidth="1"/>
    <col min="10" max="10" width="11" customWidth="1"/>
    <col min="11" max="11" width="15" customWidth="1"/>
    <col min="12" max="12" width="13.625" customWidth="1"/>
    <col min="13" max="13" width="13.375" customWidth="1"/>
    <col min="14" max="14" width="14.5" customWidth="1"/>
    <col min="15" max="15" width="12.75" customWidth="1"/>
    <col min="17" max="17" width="9" customWidth="1"/>
  </cols>
  <sheetData>
    <row r="1" spans="1:17" x14ac:dyDescent="0.25">
      <c r="A1" s="1"/>
      <c r="B1" s="1"/>
      <c r="C1" s="1"/>
      <c r="D1" s="1"/>
      <c r="E1" s="1"/>
      <c r="F1" s="1"/>
      <c r="G1" s="1"/>
      <c r="H1" s="1"/>
      <c r="I1" s="1"/>
      <c r="J1" s="1"/>
      <c r="K1" s="1"/>
      <c r="L1" s="1"/>
      <c r="M1" s="1"/>
      <c r="N1" s="1"/>
      <c r="O1" s="1"/>
      <c r="P1" s="1"/>
      <c r="Q1" s="1"/>
    </row>
    <row r="2" spans="1:17"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85" t="s">
        <v>570</v>
      </c>
      <c r="E8" s="86"/>
      <c r="F8" s="86"/>
      <c r="G8" s="86"/>
      <c r="H8" s="86"/>
      <c r="I8" s="87" t="s">
        <v>1</v>
      </c>
      <c r="J8" s="88" t="str">
        <f>'[9]POA '!$C$26</f>
        <v>Dirección de la Instancia para la igualdad entre mujeres y hombres.</v>
      </c>
      <c r="K8" s="88"/>
      <c r="L8" s="87" t="s">
        <v>2</v>
      </c>
      <c r="M8" s="95" t="str">
        <f>[9]MIR!$C$7</f>
        <v>7.- Gobierno Humano.</v>
      </c>
      <c r="N8" s="86"/>
      <c r="O8" s="87" t="s">
        <v>3</v>
      </c>
      <c r="P8" s="95" t="s">
        <v>438</v>
      </c>
      <c r="Q8" s="86"/>
    </row>
    <row r="9" spans="1:17" ht="61.5" customHeight="1" x14ac:dyDescent="0.25">
      <c r="A9" s="82"/>
      <c r="B9" s="82"/>
      <c r="C9" s="82"/>
      <c r="D9" s="86"/>
      <c r="E9" s="86"/>
      <c r="F9" s="86"/>
      <c r="G9" s="86"/>
      <c r="H9" s="86"/>
      <c r="I9" s="87"/>
      <c r="J9" s="88"/>
      <c r="K9" s="88"/>
      <c r="L9" s="87"/>
      <c r="M9" s="86"/>
      <c r="N9" s="86"/>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10" t="s">
        <v>4</v>
      </c>
      <c r="B11" s="132" t="s">
        <v>123</v>
      </c>
      <c r="C11" s="91"/>
      <c r="D11" s="91"/>
      <c r="E11" s="92"/>
      <c r="F11" s="10" t="s">
        <v>5</v>
      </c>
      <c r="G11" s="132" t="s">
        <v>121</v>
      </c>
      <c r="H11" s="91"/>
      <c r="I11" s="91"/>
      <c r="J11" s="91"/>
      <c r="K11" s="91"/>
      <c r="L11" s="92"/>
      <c r="M11" s="7" t="s">
        <v>6</v>
      </c>
      <c r="N11" s="132" t="s">
        <v>120</v>
      </c>
      <c r="O11" s="91"/>
      <c r="P11" s="91"/>
      <c r="Q11" s="92"/>
    </row>
    <row r="12" spans="1:17"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133" t="str">
        <f>[9]MIR!$C$8</f>
        <v>1.- Dimensión social "DESARROLLO INTEGRAL E INCLUYENTE"</v>
      </c>
      <c r="C13" s="86"/>
      <c r="D13" s="82" t="s">
        <v>8</v>
      </c>
      <c r="E13" s="133" t="str">
        <f>[9]MIR!$C$9</f>
        <v>Proporcionar a la población servicios de asistencia social procurando crear mejores condiciones de vida a la población marginada.</v>
      </c>
      <c r="F13" s="86"/>
      <c r="G13" s="86"/>
      <c r="H13" s="82" t="s">
        <v>9</v>
      </c>
      <c r="I13" s="133" t="str">
        <f>[9]MIR!$C$10</f>
        <v>Incrementar el bienestar social de la población    vulnerable del Municipio.Fomentar un sistema de atención y promoción a la inclución de los grupos vulnerables mediante la participación activa de todos los sectores sociales.</v>
      </c>
      <c r="J13" s="86"/>
      <c r="K13" s="86"/>
      <c r="L13" s="86"/>
      <c r="M13" s="87" t="s">
        <v>10</v>
      </c>
      <c r="N13" s="133" t="str">
        <f>[9]MIR!$C$11</f>
        <v>7.1 “Apoyando Tu Economía”: Entrega despensas mensual   7.4. Prevención y detección del cáncer de mama y cervicouterino.</v>
      </c>
      <c r="O13" s="86"/>
      <c r="P13" s="86"/>
      <c r="Q13" s="86"/>
    </row>
    <row r="14" spans="1:17" ht="105.75" customHeight="1" x14ac:dyDescent="0.25">
      <c r="A14" s="87"/>
      <c r="B14" s="86"/>
      <c r="C14" s="86"/>
      <c r="D14" s="82"/>
      <c r="E14" s="86"/>
      <c r="F14" s="86"/>
      <c r="G14" s="86"/>
      <c r="H14" s="82"/>
      <c r="I14" s="86"/>
      <c r="J14" s="86"/>
      <c r="K14" s="86"/>
      <c r="L14" s="86"/>
      <c r="M14" s="87"/>
      <c r="N14" s="86"/>
      <c r="O14" s="86"/>
      <c r="P14" s="86"/>
      <c r="Q14" s="86"/>
    </row>
    <row r="15" spans="1:17" ht="20.25" customHeight="1"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46" t="s">
        <v>578</v>
      </c>
      <c r="M18" s="46" t="s">
        <v>18</v>
      </c>
      <c r="N18" s="87"/>
      <c r="O18" s="87"/>
      <c r="P18" s="87"/>
      <c r="Q18" s="87"/>
    </row>
    <row r="19" spans="1:18" ht="111.75" customHeight="1" x14ac:dyDescent="0.25">
      <c r="A19" s="2" t="s">
        <v>28</v>
      </c>
      <c r="B19" s="86" t="str">
        <f>[9]MIR!$B$15</f>
        <v>Que exista igualdad de oportunidades en educación, sanidad  y empleos remunerados de acuerdo a sus capacidades y productividad.</v>
      </c>
      <c r="C19" s="86"/>
      <c r="D19" s="86"/>
      <c r="E19" s="86" t="str">
        <f>[9]MIR!$C$15</f>
        <v>Porcentaje en indices de equidad de genero.</v>
      </c>
      <c r="F19" s="86"/>
      <c r="G19" s="86" t="str">
        <f>[9]MIR!$G$15</f>
        <v>No. De indices programados/No. De indices realizados*100 (NIP/NIR*100)</v>
      </c>
      <c r="H19" s="86"/>
      <c r="I19" s="96" t="str">
        <f>[9]MIR!$H$15</f>
        <v>Bitacora Fotografica i listas de asistencia.</v>
      </c>
      <c r="J19" s="86"/>
      <c r="K19" s="71" t="s">
        <v>578</v>
      </c>
      <c r="L19" s="11">
        <v>3</v>
      </c>
      <c r="M19" s="78" t="s">
        <v>606</v>
      </c>
      <c r="N19" s="78" t="s">
        <v>608</v>
      </c>
      <c r="O19" s="5">
        <v>0.75</v>
      </c>
      <c r="P19" s="134" t="str">
        <f t="shared" ref="P19:P22" si="0">$J$8</f>
        <v>Dirección de la Instancia para la igualdad entre mujeres y hombres.</v>
      </c>
      <c r="Q19" s="86"/>
    </row>
    <row r="20" spans="1:18" ht="129" customHeight="1" x14ac:dyDescent="0.25">
      <c r="A20" s="2" t="s">
        <v>29</v>
      </c>
      <c r="B20" s="86" t="str">
        <f>[9]MIR!$B$16</f>
        <v>Cambio paulatino en los hogares, donde ambos tomen decisiones y tengan las mismas oprtutunidades y obligaciones en la vida social, economica y laboral.</v>
      </c>
      <c r="C20" s="86"/>
      <c r="D20" s="86"/>
      <c r="E20" s="98" t="str">
        <f>[9]MIR!$C$16</f>
        <v>Porcentaje en politicas públicas.</v>
      </c>
      <c r="F20" s="100"/>
      <c r="G20" s="86" t="str">
        <f>[9]MIR!$G$16</f>
        <v>No. De politicas publicas programadas/No. De politicas publicas realizadas*100 (NPPP/NPPR*100)</v>
      </c>
      <c r="H20" s="86"/>
      <c r="I20" s="96" t="str">
        <f>[9]MIR!$H$16</f>
        <v>Bitacora Fotografica i listas de asistencia.</v>
      </c>
      <c r="J20" s="86"/>
      <c r="K20" s="71" t="s">
        <v>578</v>
      </c>
      <c r="L20" s="74">
        <v>3</v>
      </c>
      <c r="M20" s="78" t="s">
        <v>606</v>
      </c>
      <c r="N20" s="78" t="s">
        <v>608</v>
      </c>
      <c r="O20" s="5">
        <v>0.75</v>
      </c>
      <c r="P20" s="134" t="str">
        <f t="shared" si="0"/>
        <v>Dirección de la Instancia para la igualdad entre mujeres y hombres.</v>
      </c>
      <c r="Q20" s="86"/>
    </row>
    <row r="21" spans="1:18" ht="114" customHeight="1" x14ac:dyDescent="0.25">
      <c r="A21" s="2" t="s">
        <v>78</v>
      </c>
      <c r="B21" s="86" t="str">
        <f>[9]MIR!$B$17</f>
        <v>Desterrar por completo la violencia entre parejas mediante la igualdad de oprtunidades para ambos.</v>
      </c>
      <c r="C21" s="86"/>
      <c r="D21" s="86"/>
      <c r="E21" s="86" t="str">
        <f>[9]MIR!$C$17</f>
        <v>Porcentaje en igualdad y oportunidades.</v>
      </c>
      <c r="F21" s="86"/>
      <c r="G21" s="86" t="str">
        <f>[9]MIR!$G$17</f>
        <v>No. De decretos programados/No.de decretos realizados*100 (NDP/NDR*100)</v>
      </c>
      <c r="H21" s="86"/>
      <c r="I21" s="96" t="str">
        <f>[9]MIR!$H$17</f>
        <v>Bitacora Fotografica i listas de asistencia.</v>
      </c>
      <c r="J21" s="86"/>
      <c r="K21" s="71" t="s">
        <v>578</v>
      </c>
      <c r="L21" s="74">
        <v>3</v>
      </c>
      <c r="M21" s="78" t="s">
        <v>606</v>
      </c>
      <c r="N21" s="78" t="s">
        <v>608</v>
      </c>
      <c r="O21" s="5">
        <v>0.75</v>
      </c>
      <c r="P21" s="134" t="str">
        <f t="shared" si="0"/>
        <v>Dirección de la Instancia para la igualdad entre mujeres y hombres.</v>
      </c>
      <c r="Q21" s="86"/>
    </row>
    <row r="22" spans="1:18" ht="108.75" customHeight="1" x14ac:dyDescent="0.25">
      <c r="A22" s="2" t="s">
        <v>79</v>
      </c>
      <c r="B22" s="86" t="str">
        <f>[9]MIR!$B$21</f>
        <v>existen roles de genero en las politicas públicas para el desarrollo de igualdad de genero.</v>
      </c>
      <c r="C22" s="86"/>
      <c r="D22" s="86"/>
      <c r="E22" s="86" t="str">
        <f>[9]MIR!$C$21</f>
        <v>Porcentaje en politicas públicas.</v>
      </c>
      <c r="F22" s="86"/>
      <c r="G22" s="86" t="str">
        <f>[9]MIR!$G$21</f>
        <v>No. De roles de genero programados/No. De roles de genero realizados*100 (NRGP/NRGR*100)</v>
      </c>
      <c r="H22" s="86"/>
      <c r="I22" s="135" t="str">
        <f>[9]MIR!$H$21</f>
        <v>Bitacora Fotografica i listas de asistencia.</v>
      </c>
      <c r="J22" s="136"/>
      <c r="K22" s="71" t="s">
        <v>578</v>
      </c>
      <c r="L22" s="74">
        <v>3</v>
      </c>
      <c r="M22" s="78" t="s">
        <v>606</v>
      </c>
      <c r="N22" s="78" t="s">
        <v>608</v>
      </c>
      <c r="O22" s="5">
        <v>0.75</v>
      </c>
      <c r="P22" s="134" t="str">
        <f t="shared" si="0"/>
        <v>Dirección de la Instancia para la igualdad entre mujeres y hombres.</v>
      </c>
      <c r="Q22" s="86"/>
    </row>
    <row r="23" spans="1:18" ht="15.75" customHeight="1" x14ac:dyDescent="0.25">
      <c r="A23" s="82" t="s">
        <v>30</v>
      </c>
      <c r="B23" s="82"/>
      <c r="C23" s="82"/>
      <c r="D23" s="82"/>
      <c r="E23" s="82"/>
      <c r="F23" s="82"/>
      <c r="G23" s="82"/>
      <c r="H23" s="82"/>
      <c r="I23" s="82"/>
      <c r="J23" s="82"/>
      <c r="K23" s="82"/>
      <c r="L23" s="82"/>
      <c r="M23" s="82"/>
      <c r="N23" s="82"/>
      <c r="O23" s="82"/>
      <c r="P23" s="82"/>
      <c r="Q23" s="82"/>
    </row>
    <row r="24" spans="1:18" ht="86.25" customHeight="1" x14ac:dyDescent="0.25">
      <c r="A24" s="3" t="s">
        <v>89</v>
      </c>
      <c r="B24" s="86" t="str">
        <f>[9]MIR!$B$18</f>
        <v>Cambio de roles donde existan las mismas obligaciones y oportunidades para ambos</v>
      </c>
      <c r="C24" s="86"/>
      <c r="D24" s="86"/>
      <c r="E24" s="86" t="str">
        <f>[9]MIR!$C$18</f>
        <v>Porcentaje en igualdad y oportunidades.</v>
      </c>
      <c r="F24" s="86"/>
      <c r="G24" s="86" t="str">
        <f>[9]MIR!$G$18</f>
        <v>No. De oportunidades programadas/No. De oportunidades realizadas*100 (NOP/NOR*100)</v>
      </c>
      <c r="H24" s="86"/>
      <c r="I24" s="96" t="str">
        <f>[9]MIR!$H$18</f>
        <v>Bitacora Fotografica i listas de asistencia.</v>
      </c>
      <c r="J24" s="86"/>
      <c r="K24" s="71" t="s">
        <v>578</v>
      </c>
      <c r="L24" s="11">
        <v>3</v>
      </c>
      <c r="M24" s="78" t="s">
        <v>606</v>
      </c>
      <c r="N24" s="78" t="s">
        <v>608</v>
      </c>
      <c r="O24" s="5">
        <v>0.75</v>
      </c>
      <c r="P24" s="134" t="str">
        <f t="shared" ref="P24:P27" si="1">$P$22</f>
        <v>Dirección de la Instancia para la igualdad entre mujeres y hombres.</v>
      </c>
      <c r="Q24" s="86"/>
    </row>
    <row r="25" spans="1:18" ht="96.75" customHeight="1" x14ac:dyDescent="0.25">
      <c r="A25" s="3" t="s">
        <v>90</v>
      </c>
      <c r="B25" s="86" t="str">
        <f>[9]MIR!$B$19</f>
        <v>concientización en el hombre sobre las nuevas masculinidades y los roles que debe asumir.</v>
      </c>
      <c r="C25" s="86"/>
      <c r="D25" s="86"/>
      <c r="E25" s="86" t="str">
        <f>[9]MIR!$C$19</f>
        <v>Porcentaje en indices de equidad de genero.</v>
      </c>
      <c r="F25" s="86"/>
      <c r="G25" s="86" t="str">
        <f>[9]MIR!$G$19</f>
        <v>No. De modelos programados/no. De modelos realizados*100 (NMP/NMR*100)</v>
      </c>
      <c r="H25" s="86"/>
      <c r="I25" s="96" t="str">
        <f>[9]MIR!$H$19</f>
        <v>Bitacora Fotografica i listas de asistencia.</v>
      </c>
      <c r="J25" s="86"/>
      <c r="K25" s="71" t="s">
        <v>578</v>
      </c>
      <c r="L25" s="74">
        <v>3</v>
      </c>
      <c r="M25" s="78" t="s">
        <v>606</v>
      </c>
      <c r="N25" s="78" t="s">
        <v>608</v>
      </c>
      <c r="O25" s="5">
        <v>0.75</v>
      </c>
      <c r="P25" s="134" t="str">
        <f t="shared" si="1"/>
        <v>Dirección de la Instancia para la igualdad entre mujeres y hombres.</v>
      </c>
      <c r="Q25" s="86"/>
      <c r="R25" t="s">
        <v>34</v>
      </c>
    </row>
    <row r="26" spans="1:18" ht="119.25" customHeight="1" x14ac:dyDescent="0.25">
      <c r="A26" s="3" t="s">
        <v>82</v>
      </c>
      <c r="B26" s="86" t="str">
        <f>[9]MIR!$B$20</f>
        <v>darle un giro real a ls instancias, a fin de inmuscuir tanto a mujeres y hombres, buscando un bien colectivo.</v>
      </c>
      <c r="C26" s="86"/>
      <c r="D26" s="86"/>
      <c r="E26" s="98" t="str">
        <f>[9]MIR!$C$20</f>
        <v>Porcentaje en difución de derechos.</v>
      </c>
      <c r="F26" s="100"/>
      <c r="G26" s="122" t="str">
        <f>[9]MIR!$G$20</f>
        <v>No. De difuciones en presupuesto programado/No.de difuciones en presupuesto realizados*100 (NDPP/NDPR*100)</v>
      </c>
      <c r="H26" s="123"/>
      <c r="I26" s="101" t="str">
        <f>[9]MIR!$H$20</f>
        <v>Bitacora Fotografica i listas de asistencia.</v>
      </c>
      <c r="J26" s="102"/>
      <c r="K26" s="71" t="s">
        <v>578</v>
      </c>
      <c r="L26" s="74">
        <v>3</v>
      </c>
      <c r="M26" s="78" t="s">
        <v>606</v>
      </c>
      <c r="N26" s="78" t="s">
        <v>608</v>
      </c>
      <c r="O26" s="5">
        <v>0.75</v>
      </c>
      <c r="P26" s="134" t="str">
        <f t="shared" si="1"/>
        <v>Dirección de la Instancia para la igualdad entre mujeres y hombres.</v>
      </c>
      <c r="Q26" s="86"/>
    </row>
    <row r="27" spans="1:18" ht="112.5" customHeight="1" x14ac:dyDescent="0.25">
      <c r="A27" s="3" t="s">
        <v>91</v>
      </c>
      <c r="B27" s="86" t="str">
        <f>[9]MIR!$B$22</f>
        <v>Las instancias tomadoras de las decisiones cuentan y aplican con enfoque de igualdad de genero y roles que deben tener ambos.</v>
      </c>
      <c r="C27" s="86"/>
      <c r="D27" s="86"/>
      <c r="E27" s="86" t="str">
        <f>[9]MIR!$C$22</f>
        <v>Porcentaje en igualdad y oportunidades.</v>
      </c>
      <c r="F27" s="86"/>
      <c r="G27" s="110" t="str">
        <f>[9]MIR!$G$22</f>
        <v>No. De desiciones tomadas em igualdad de genero programadas/No. De desiciones tomadas en igualdad de genero realizadas*100 (NDTIGP/NDTIGR*100)</v>
      </c>
      <c r="H27" s="110"/>
      <c r="I27" s="86" t="str">
        <f>[9]MIR!$H$22</f>
        <v>Bitacora Fotografica i listas de asistencia.</v>
      </c>
      <c r="J27" s="86"/>
      <c r="K27" s="71" t="s">
        <v>578</v>
      </c>
      <c r="L27" s="74">
        <v>3</v>
      </c>
      <c r="M27" s="78" t="s">
        <v>606</v>
      </c>
      <c r="N27" s="78" t="s">
        <v>608</v>
      </c>
      <c r="O27" s="5">
        <v>0.75</v>
      </c>
      <c r="P27" s="134" t="str">
        <f t="shared" si="1"/>
        <v>Dirección de la Instancia para la igualdad entre mujeres y hombres.</v>
      </c>
      <c r="Q27" s="86"/>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7"/>
      <c r="G33" s="97"/>
      <c r="H33" s="97"/>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ht="3" customHeight="1"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F33:H34"/>
    <mergeCell ref="B25:D25"/>
    <mergeCell ref="E25:F25"/>
    <mergeCell ref="G25:H25"/>
    <mergeCell ref="I25:J25"/>
    <mergeCell ref="B26:D26"/>
    <mergeCell ref="E26:F26"/>
    <mergeCell ref="G26:H26"/>
    <mergeCell ref="I26:J26"/>
    <mergeCell ref="P25:Q25"/>
    <mergeCell ref="B27:D27"/>
    <mergeCell ref="E27:F27"/>
    <mergeCell ref="G27:H27"/>
    <mergeCell ref="I27:J27"/>
    <mergeCell ref="P27:Q27"/>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0866141732283472" right="0.70866141732283472" top="0.74803149606299213" bottom="0.74803149606299213" header="0.31496062992125984" footer="0.31496062992125984"/>
  <pageSetup scale="53" orientation="landscape" horizontalDpi="4294967292"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topLeftCell="A16" zoomScale="62" zoomScaleNormal="62" zoomScaleSheetLayoutView="70" workbookViewId="0">
      <selection activeCell="M33" sqref="M33:N33"/>
    </sheetView>
  </sheetViews>
  <sheetFormatPr baseColWidth="10" defaultColWidth="10.875" defaultRowHeight="15.75" x14ac:dyDescent="0.25"/>
  <cols>
    <col min="1" max="1" width="15" customWidth="1"/>
    <col min="3" max="3" width="6.875" customWidth="1"/>
    <col min="4" max="4" width="18.625" customWidth="1"/>
    <col min="6" max="6" width="9.25" customWidth="1"/>
    <col min="8" max="8" width="12.875" customWidth="1"/>
    <col min="9" max="9" width="13.375" customWidth="1"/>
    <col min="10" max="10" width="8.125" customWidth="1"/>
    <col min="11" max="11" width="15.5" customWidth="1"/>
    <col min="12" max="12" width="15" customWidth="1"/>
    <col min="13" max="13" width="13.875" customWidth="1"/>
    <col min="14" max="14" width="14.25" customWidth="1"/>
    <col min="15" max="15" width="12.75" customWidth="1"/>
    <col min="17" max="17" width="11.875" customWidth="1"/>
  </cols>
  <sheetData>
    <row r="1" spans="1:17" ht="33.75" customHeight="1" x14ac:dyDescent="0.25">
      <c r="A1" s="1"/>
      <c r="B1" s="1"/>
      <c r="C1" s="1"/>
      <c r="D1" s="1"/>
      <c r="E1" s="1"/>
      <c r="F1" s="1"/>
      <c r="G1" s="1"/>
      <c r="H1" s="1"/>
      <c r="I1" s="1"/>
      <c r="J1" s="1"/>
      <c r="K1" s="1"/>
      <c r="L1" s="1"/>
      <c r="M1" s="1"/>
      <c r="N1" s="1"/>
      <c r="O1" s="1"/>
      <c r="P1" s="1"/>
      <c r="Q1" s="1"/>
    </row>
    <row r="2" spans="1:17"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42"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117" t="s">
        <v>551</v>
      </c>
      <c r="E8" s="86"/>
      <c r="F8" s="86"/>
      <c r="G8" s="86"/>
      <c r="H8" s="86"/>
      <c r="I8" s="87" t="s">
        <v>1</v>
      </c>
      <c r="J8" s="88" t="s">
        <v>66</v>
      </c>
      <c r="K8" s="88"/>
      <c r="L8" s="87" t="s">
        <v>2</v>
      </c>
      <c r="M8" s="138" t="str">
        <f>'[10]MIR '!$C$6</f>
        <v>Programa 2.- Bienestar en Eduardo Neri 
Programa 7.- Gobierno Humano.</v>
      </c>
      <c r="N8" s="86"/>
      <c r="O8" s="87" t="s">
        <v>3</v>
      </c>
      <c r="P8" s="117" t="s">
        <v>552</v>
      </c>
      <c r="Q8" s="86"/>
    </row>
    <row r="9" spans="1:17" ht="61.5" customHeight="1" x14ac:dyDescent="0.25">
      <c r="A9" s="82"/>
      <c r="B9" s="82"/>
      <c r="C9" s="82"/>
      <c r="D9" s="86"/>
      <c r="E9" s="86"/>
      <c r="F9" s="86"/>
      <c r="G9" s="86"/>
      <c r="H9" s="86"/>
      <c r="I9" s="87"/>
      <c r="J9" s="88"/>
      <c r="K9" s="88"/>
      <c r="L9" s="87"/>
      <c r="M9" s="86"/>
      <c r="N9" s="86"/>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10" t="s">
        <v>4</v>
      </c>
      <c r="B11" s="139" t="s">
        <v>466</v>
      </c>
      <c r="C11" s="91"/>
      <c r="D11" s="91"/>
      <c r="E11" s="92"/>
      <c r="F11" s="10" t="s">
        <v>5</v>
      </c>
      <c r="G11" s="139" t="str">
        <f>[10]POA!$AA$25</f>
        <v>2.6 Protección Social</v>
      </c>
      <c r="H11" s="91"/>
      <c r="I11" s="91"/>
      <c r="J11" s="91"/>
      <c r="K11" s="91"/>
      <c r="L11" s="92"/>
      <c r="M11" s="27" t="s">
        <v>6</v>
      </c>
      <c r="N11" s="139" t="s">
        <v>467</v>
      </c>
      <c r="O11" s="91"/>
      <c r="P11" s="91"/>
      <c r="Q11" s="92"/>
    </row>
    <row r="12" spans="1:17"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138" t="str">
        <f>'[10]MIR '!$C$7</f>
        <v>1.- Dimension Social (Desarrollo Integral e Incluyente)</v>
      </c>
      <c r="C13" s="86"/>
      <c r="D13" s="82" t="s">
        <v>8</v>
      </c>
      <c r="E13" s="138" t="str">
        <f>'[10]MIR '!$C$8</f>
        <v>Programa 2. Bienestar en Eduardo Neri. 
Contribuir al bienestar social incluyendo la participación ciudadana en los programas de desarrollo integral, en materia de desarrollo humano, salud, inclusión social y mejora en las oportunidades de empleo para la ciudadanía
Programa 7. Gobierno Humano. 
Proporcionar a la poblacion servicios de asistencia social procurando crear mejores condiciones de vida a la poblacion marginada.</v>
      </c>
      <c r="F13" s="86"/>
      <c r="G13" s="86"/>
      <c r="H13" s="82" t="s">
        <v>9</v>
      </c>
      <c r="I13" s="138" t="str">
        <f>'[10]MIR '!$C$9</f>
        <v xml:space="preserve">•  Disminuir   las   carencias   sociales   mejorando significativamente las condiciones de vida en el Municipio.
•  Generar   acciones   de  recuperación   social  a
través de la creación, mejoramiento y rescate de una convivencia social, siendo un elemento articulador de los componentes culturales, deportivos y artísticos.
•  Impulsar  programas   para  el  fomento  de  los
jóvenes a la vida en comunidad incluyéndolos al sector productivo y social.
•  Brindar apoyos  socioeducativos a la población
estudiantil del Municipio.
• Incrementar el bienestar social de la población vulnerable del Municipio.
•  Consolidar  un  esquema de  vinculación  social
con atención prioritaria. 
•  Crear iniciativas para mejorar las condiciones de
salud de la sociedad del Municipio en materia de prevención, deporte  y salubridad con atención prioritaria.
•  Fomentar  un sistema de atención y promoción
a   la   inclusión   de   los   grupos    vulnerables mediante la participación activa  de  todos  los sectores sociales.
•  Apoyar     al     migrante     con     opciones     de
autoempleo. </v>
      </c>
      <c r="J13" s="86"/>
      <c r="K13" s="86"/>
      <c r="L13" s="86"/>
      <c r="M13" s="87" t="s">
        <v>10</v>
      </c>
      <c r="N13" s="138" t="str">
        <f>'[10]MIR '!$C$10</f>
        <v>2.1. Entrega de despensas a personas más necesitadas.
2.2. Entrega de herramientas de trabajo a productores de escasos recursos.
2.3. Entrega de obras en coordinación con la congregación Mariana Trinitaria.                                                           
2.4. Subsidios en material educativo.
2.5. Gestiones ambientales.
7.1. "Apoyando Tu Economía", Entrega despensa mensual.
7.2. "Un Granito de Arena", Entrega mensual de aparatos funcionales.
7.3. Gestion de proyectos productivos.
7.4. Prevencion y detección del cáncer de mama y cervicouterino.</v>
      </c>
      <c r="O13" s="86"/>
      <c r="P13" s="86"/>
      <c r="Q13" s="86"/>
    </row>
    <row r="14" spans="1:17" ht="342" customHeight="1" x14ac:dyDescent="0.25">
      <c r="A14" s="87"/>
      <c r="B14" s="86"/>
      <c r="C14" s="86"/>
      <c r="D14" s="82"/>
      <c r="E14" s="86"/>
      <c r="F14" s="86"/>
      <c r="G14" s="86"/>
      <c r="H14" s="82"/>
      <c r="I14" s="86"/>
      <c r="J14" s="86"/>
      <c r="K14" s="86"/>
      <c r="L14" s="86"/>
      <c r="M14" s="87"/>
      <c r="N14" s="86"/>
      <c r="O14" s="86"/>
      <c r="P14" s="86"/>
      <c r="Q14" s="86"/>
    </row>
    <row r="15" spans="1:17"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40" t="s">
        <v>578</v>
      </c>
      <c r="M18" s="40" t="s">
        <v>18</v>
      </c>
      <c r="N18" s="87"/>
      <c r="O18" s="87"/>
      <c r="P18" s="87"/>
      <c r="Q18" s="87"/>
    </row>
    <row r="19" spans="1:18" ht="81.75" customHeight="1" x14ac:dyDescent="0.25">
      <c r="A19" s="2" t="s">
        <v>28</v>
      </c>
      <c r="B19" s="86" t="str">
        <f>'[10]MIR '!$B$14</f>
        <v>Atención a grupos vulnerables y personas con un alto grado de marginación y pobreza extrema en el municipio de Eduardo Nieri, Guerrero</v>
      </c>
      <c r="C19" s="86"/>
      <c r="D19" s="86"/>
      <c r="E19" s="86" t="str">
        <f>'[10]MIR '!$C$14</f>
        <v>Porcentaje de atención</v>
      </c>
      <c r="F19" s="86"/>
      <c r="G19" s="110" t="str">
        <f>'[10]MIR '!$G$14</f>
        <v>Porcentaje de atención = No. De Solicitudes Atendidas / No. De Solicitudes Recibidas * 100. PA=(SA/SR)*100</v>
      </c>
      <c r="H19" s="110"/>
      <c r="I19" s="96" t="str">
        <f>'[10]MIR '!$H$14</f>
        <v>Informes, Evidencia forográfica y Oficios.</v>
      </c>
      <c r="J19" s="86"/>
      <c r="K19" s="70" t="s">
        <v>578</v>
      </c>
      <c r="L19" s="11">
        <v>3</v>
      </c>
      <c r="M19" s="78" t="s">
        <v>606</v>
      </c>
      <c r="N19" s="78" t="s">
        <v>608</v>
      </c>
      <c r="O19" s="5">
        <v>0.75</v>
      </c>
      <c r="P19" s="96" t="s">
        <v>66</v>
      </c>
      <c r="Q19" s="86"/>
    </row>
    <row r="20" spans="1:18" ht="84" customHeight="1" x14ac:dyDescent="0.25">
      <c r="A20" s="2" t="s">
        <v>29</v>
      </c>
      <c r="B20" s="86" t="str">
        <f>'[10]MIR '!$B$15</f>
        <v>Brindar atención suficiente a las personas marginadas y a los grupos vulnerables con residencia en el Municipio de Eduardo Neri, Guerrero.</v>
      </c>
      <c r="C20" s="86"/>
      <c r="D20" s="86"/>
      <c r="E20" s="86" t="str">
        <f>'[10]MIR '!$C$15</f>
        <v>Eficiencia de atención (porcentaje)</v>
      </c>
      <c r="F20" s="86"/>
      <c r="G20" s="86" t="s">
        <v>471</v>
      </c>
      <c r="H20" s="86"/>
      <c r="I20" s="96" t="str">
        <f>'[10]MIR '!$H$15</f>
        <v>Notas informativas, Reportes y Evidencias fotográficas.</v>
      </c>
      <c r="J20" s="86"/>
      <c r="K20" s="70" t="s">
        <v>578</v>
      </c>
      <c r="L20" s="74">
        <v>3</v>
      </c>
      <c r="M20" s="78" t="s">
        <v>606</v>
      </c>
      <c r="N20" s="78" t="s">
        <v>608</v>
      </c>
      <c r="O20" s="5">
        <v>0.75</v>
      </c>
      <c r="P20" s="96" t="s">
        <v>66</v>
      </c>
      <c r="Q20" s="86"/>
    </row>
    <row r="21" spans="1:18" ht="109.5" customHeight="1" x14ac:dyDescent="0.25">
      <c r="A21" s="2" t="s">
        <v>78</v>
      </c>
      <c r="B21" s="86" t="str">
        <f>'[10]MIR '!$B$16</f>
        <v>Implementar  políticas públicas que permitan atander satisfactoriamente las principales necesidades de los grupos vulnerables y de los ciudadanoa con un alto grado de marginación en el municipio de Eduardo Neri.</v>
      </c>
      <c r="C21" s="86"/>
      <c r="D21" s="86"/>
      <c r="E21" s="86" t="s">
        <v>470</v>
      </c>
      <c r="F21" s="86"/>
      <c r="G21" s="110" t="s">
        <v>472</v>
      </c>
      <c r="H21" s="110"/>
      <c r="I21" s="96" t="s">
        <v>474</v>
      </c>
      <c r="J21" s="86"/>
      <c r="K21" s="70" t="s">
        <v>578</v>
      </c>
      <c r="L21" s="74">
        <v>3</v>
      </c>
      <c r="M21" s="78" t="s">
        <v>606</v>
      </c>
      <c r="N21" s="78" t="s">
        <v>608</v>
      </c>
      <c r="O21" s="5">
        <v>0.75</v>
      </c>
      <c r="P21" s="96" t="s">
        <v>66</v>
      </c>
      <c r="Q21" s="86"/>
    </row>
    <row r="22" spans="1:18" ht="99" customHeight="1" x14ac:dyDescent="0.25">
      <c r="A22" s="2" t="s">
        <v>79</v>
      </c>
      <c r="B22" s="86" t="str">
        <f>'[10]MIR '!$B$29</f>
        <v>Incrementar  la atención en el sector salud a los ciudadanos con un alto grado de marginación, de vulnerabiidad y de salud mental.</v>
      </c>
      <c r="C22" s="86"/>
      <c r="D22" s="86"/>
      <c r="E22" s="98" t="str">
        <f>'[10]MIR '!$C$29</f>
        <v>Porcentaje de Atención</v>
      </c>
      <c r="F22" s="100"/>
      <c r="G22" s="86" t="s">
        <v>473</v>
      </c>
      <c r="H22" s="86"/>
      <c r="I22" s="96" t="s">
        <v>475</v>
      </c>
      <c r="J22" s="86"/>
      <c r="K22" s="70" t="s">
        <v>578</v>
      </c>
      <c r="L22" s="74">
        <v>3</v>
      </c>
      <c r="M22" s="78" t="s">
        <v>606</v>
      </c>
      <c r="N22" s="78" t="s">
        <v>608</v>
      </c>
      <c r="O22" s="5">
        <v>0.75</v>
      </c>
      <c r="P22" s="96" t="s">
        <v>66</v>
      </c>
      <c r="Q22" s="86"/>
    </row>
    <row r="23" spans="1:18" x14ac:dyDescent="0.25">
      <c r="A23" s="82" t="s">
        <v>30</v>
      </c>
      <c r="B23" s="82"/>
      <c r="C23" s="82"/>
      <c r="D23" s="82"/>
      <c r="E23" s="82"/>
      <c r="F23" s="82"/>
      <c r="G23" s="82"/>
      <c r="H23" s="82"/>
      <c r="I23" s="82"/>
      <c r="J23" s="82"/>
      <c r="K23" s="82"/>
      <c r="L23" s="82"/>
      <c r="M23" s="82"/>
      <c r="N23" s="82"/>
      <c r="O23" s="82"/>
      <c r="P23" s="82"/>
      <c r="Q23" s="82"/>
    </row>
    <row r="24" spans="1:18" ht="85.5" customHeight="1" x14ac:dyDescent="0.25">
      <c r="A24" s="3" t="s">
        <v>89</v>
      </c>
      <c r="B24" s="86" t="str">
        <f>'[10]MIR '!$B$17</f>
        <v>Fomentar la cultura, tradiciones y la convivencia participativa en los distintos sectores de la sociedad que abonen a la convivencia y salud mental ciudadana.</v>
      </c>
      <c r="C24" s="86"/>
      <c r="D24" s="86"/>
      <c r="E24" s="86" t="str">
        <f>'[10]MIR '!$C$17</f>
        <v>Eventos de Socialización (porcentaje)</v>
      </c>
      <c r="F24" s="86"/>
      <c r="G24" s="86" t="s">
        <v>481</v>
      </c>
      <c r="H24" s="86"/>
      <c r="I24" s="96" t="str">
        <f>'[10]MIR '!$H$17</f>
        <v>Listas de asistencia, Informes y Evidencias fotográficas.</v>
      </c>
      <c r="J24" s="86"/>
      <c r="K24" s="70" t="s">
        <v>578</v>
      </c>
      <c r="L24" s="41">
        <v>3</v>
      </c>
      <c r="M24" s="78" t="s">
        <v>606</v>
      </c>
      <c r="N24" s="78" t="s">
        <v>608</v>
      </c>
      <c r="O24" s="5">
        <v>0.75</v>
      </c>
      <c r="P24" s="96" t="s">
        <v>66</v>
      </c>
      <c r="Q24" s="86"/>
    </row>
    <row r="25" spans="1:18" ht="96" customHeight="1" x14ac:dyDescent="0.25">
      <c r="A25" s="3" t="s">
        <v>81</v>
      </c>
      <c r="B25" s="86" t="str">
        <f>'[10]MIR '!$B$18</f>
        <v>Impartir platicas y conferencias para fomentar en las niñas, niños y jovenes, asi como al adulto mayor, personas marginadas y a los grupos vulnerables  a integrarse al vinculo familiar y a un grupo social de sana convivencia y de salud mental.</v>
      </c>
      <c r="C25" s="86"/>
      <c r="D25" s="86"/>
      <c r="E25" s="98" t="str">
        <f>'[10]MIR '!$C$18</f>
        <v>Porcentaje de Conferencias</v>
      </c>
      <c r="F25" s="100"/>
      <c r="G25" s="110" t="s">
        <v>482</v>
      </c>
      <c r="H25" s="110"/>
      <c r="I25" s="96" t="str">
        <f>'[10]MIR '!$H$18</f>
        <v>Informe, Lista de asistencia y Evidencias fotográficas.</v>
      </c>
      <c r="J25" s="86"/>
      <c r="K25" s="70" t="s">
        <v>578</v>
      </c>
      <c r="L25" s="74">
        <v>3</v>
      </c>
      <c r="M25" s="78" t="s">
        <v>606</v>
      </c>
      <c r="N25" s="78" t="s">
        <v>608</v>
      </c>
      <c r="O25" s="5">
        <v>0.75</v>
      </c>
      <c r="P25" s="96" t="s">
        <v>66</v>
      </c>
      <c r="Q25" s="86"/>
      <c r="R25" t="s">
        <v>34</v>
      </c>
    </row>
    <row r="26" spans="1:18" ht="84" customHeight="1" x14ac:dyDescent="0.25">
      <c r="A26" s="3" t="s">
        <v>82</v>
      </c>
      <c r="B26" s="98" t="str">
        <f>'[10]MIR '!$B$19</f>
        <v>Entregar en tiempo y forma los apoyos autorizados y programados por los tres niveles de gobierno.</v>
      </c>
      <c r="C26" s="99"/>
      <c r="D26" s="100"/>
      <c r="E26" s="98" t="str">
        <f>'[10]MIR '!$C$19</f>
        <v>Porcentaje de Apoyos entregados</v>
      </c>
      <c r="F26" s="100"/>
      <c r="G26" s="98" t="s">
        <v>483</v>
      </c>
      <c r="H26" s="100"/>
      <c r="I26" s="101" t="s">
        <v>498</v>
      </c>
      <c r="J26" s="102"/>
      <c r="K26" s="70" t="s">
        <v>578</v>
      </c>
      <c r="L26" s="74">
        <v>3</v>
      </c>
      <c r="M26" s="78" t="s">
        <v>606</v>
      </c>
      <c r="N26" s="78" t="s">
        <v>608</v>
      </c>
      <c r="O26" s="5">
        <v>0.75</v>
      </c>
      <c r="P26" s="96" t="s">
        <v>66</v>
      </c>
      <c r="Q26" s="86"/>
    </row>
    <row r="27" spans="1:18" ht="82.5" customHeight="1" x14ac:dyDescent="0.25">
      <c r="A27" s="3" t="s">
        <v>222</v>
      </c>
      <c r="B27" s="98" t="str">
        <f>'[10]MIR '!$B$20</f>
        <v>Gestionar y trasladar a personas vulnerables y de escasos recursos a consultas médicas especializadas a hospitales privados y del sector gubernamental.</v>
      </c>
      <c r="C27" s="99"/>
      <c r="D27" s="100"/>
      <c r="E27" s="98" t="str">
        <f>'[10]MIR '!$C$20</f>
        <v>Porcentaje de Consultas</v>
      </c>
      <c r="F27" s="100"/>
      <c r="G27" s="98" t="s">
        <v>484</v>
      </c>
      <c r="H27" s="100"/>
      <c r="I27" s="101" t="s">
        <v>133</v>
      </c>
      <c r="J27" s="102"/>
      <c r="K27" s="70" t="s">
        <v>578</v>
      </c>
      <c r="L27" s="74">
        <v>3</v>
      </c>
      <c r="M27" s="78" t="s">
        <v>606</v>
      </c>
      <c r="N27" s="78" t="s">
        <v>608</v>
      </c>
      <c r="O27" s="5">
        <v>0.75</v>
      </c>
      <c r="P27" s="96" t="s">
        <v>66</v>
      </c>
      <c r="Q27" s="86"/>
    </row>
    <row r="28" spans="1:18" ht="74.25" customHeight="1" x14ac:dyDescent="0.25">
      <c r="A28" s="3" t="s">
        <v>292</v>
      </c>
      <c r="B28" s="98" t="str">
        <f>'[10]MIR '!$B$21</f>
        <v>Eficientear la integración de los padrones de beneficiarios en los distintos programas de apoyos implementados por los tres niveles de gobierno.</v>
      </c>
      <c r="C28" s="99"/>
      <c r="D28" s="100"/>
      <c r="E28" s="98" t="s">
        <v>477</v>
      </c>
      <c r="F28" s="100"/>
      <c r="G28" s="122" t="s">
        <v>485</v>
      </c>
      <c r="H28" s="123"/>
      <c r="I28" s="101" t="s">
        <v>497</v>
      </c>
      <c r="J28" s="102"/>
      <c r="K28" s="70" t="s">
        <v>578</v>
      </c>
      <c r="L28" s="74">
        <v>3</v>
      </c>
      <c r="M28" s="78" t="s">
        <v>606</v>
      </c>
      <c r="N28" s="78" t="s">
        <v>608</v>
      </c>
      <c r="O28" s="5">
        <v>0.75</v>
      </c>
      <c r="P28" s="96" t="s">
        <v>66</v>
      </c>
      <c r="Q28" s="86"/>
    </row>
    <row r="29" spans="1:18" ht="90.75" customHeight="1" x14ac:dyDescent="0.25">
      <c r="A29" s="3" t="s">
        <v>355</v>
      </c>
      <c r="B29" s="98" t="str">
        <f>'[10]MIR '!$B$22</f>
        <v>Eficientar el desempeño administrativo de los servidores publicos municipales en la atencion a los grupos vulnerables y marginados del municipio de Eduardo Neri.</v>
      </c>
      <c r="C29" s="99"/>
      <c r="D29" s="100"/>
      <c r="E29" s="98" t="s">
        <v>309</v>
      </c>
      <c r="F29" s="100"/>
      <c r="G29" s="122" t="s">
        <v>486</v>
      </c>
      <c r="H29" s="123"/>
      <c r="I29" s="101" t="str">
        <f>'[10]MIR '!$H$22</f>
        <v>Numero de Ciudadanos Solicitantes de Servicios.</v>
      </c>
      <c r="J29" s="102"/>
      <c r="K29" s="70" t="s">
        <v>578</v>
      </c>
      <c r="L29" s="74">
        <v>3</v>
      </c>
      <c r="M29" s="78" t="s">
        <v>606</v>
      </c>
      <c r="N29" s="78" t="s">
        <v>608</v>
      </c>
      <c r="O29" s="5">
        <v>0.75</v>
      </c>
      <c r="P29" s="96" t="s">
        <v>66</v>
      </c>
      <c r="Q29" s="86"/>
    </row>
    <row r="30" spans="1:18" ht="81" customHeight="1" x14ac:dyDescent="0.25">
      <c r="A30" s="3" t="s">
        <v>468</v>
      </c>
      <c r="B30" s="98" t="str">
        <f>'[10]MIR '!$B$23</f>
        <v>Apoyar a familias que se encuentren en un alto grado de marginación y en vulnerabilidad con la donacion de un ataud, en caso de algun deceso familiar.</v>
      </c>
      <c r="C30" s="99"/>
      <c r="D30" s="100"/>
      <c r="E30" s="98" t="s">
        <v>477</v>
      </c>
      <c r="F30" s="100"/>
      <c r="G30" s="98" t="s">
        <v>487</v>
      </c>
      <c r="H30" s="100"/>
      <c r="I30" s="101" t="s">
        <v>497</v>
      </c>
      <c r="J30" s="102"/>
      <c r="K30" s="70" t="s">
        <v>578</v>
      </c>
      <c r="L30" s="74">
        <v>3</v>
      </c>
      <c r="M30" s="78" t="s">
        <v>606</v>
      </c>
      <c r="N30" s="78" t="s">
        <v>608</v>
      </c>
      <c r="O30" s="5">
        <v>0.75</v>
      </c>
      <c r="P30" s="96" t="s">
        <v>66</v>
      </c>
      <c r="Q30" s="86"/>
    </row>
    <row r="31" spans="1:18" ht="76.5" customHeight="1" x14ac:dyDescent="0.25">
      <c r="A31" s="3" t="s">
        <v>600</v>
      </c>
      <c r="B31" s="98" t="str">
        <f>'[10]MIR '!$B$24</f>
        <v>Brindar el servicio de alimentacion gratuito a gestores visitantes de las comunidades a las  Instalaciones del H. Ayuntamiento Municipal de Eduardo Neri.</v>
      </c>
      <c r="C31" s="99"/>
      <c r="D31" s="100"/>
      <c r="E31" s="98" t="str">
        <f>'[10]MIR '!$C$24</f>
        <v>Porcentaje de beneficiarios.</v>
      </c>
      <c r="F31" s="100"/>
      <c r="G31" s="98" t="str">
        <f>'[10]MIR '!$G$24</f>
        <v>Porcentaje de Visitantes=No, de Ciudadanos Atendidos/No. De Ciudadanos Visitantes * 100. PV=(NCA/NCV)*100</v>
      </c>
      <c r="H31" s="100"/>
      <c r="I31" s="101" t="str">
        <f>'[10]MIR '!$H$24</f>
        <v>Numero de Ciudadanos Solicitantes de Servicios.</v>
      </c>
      <c r="J31" s="102"/>
      <c r="K31" s="70" t="s">
        <v>578</v>
      </c>
      <c r="L31" s="74">
        <v>3</v>
      </c>
      <c r="M31" s="78" t="s">
        <v>606</v>
      </c>
      <c r="N31" s="78" t="s">
        <v>608</v>
      </c>
      <c r="O31" s="5">
        <v>0.75</v>
      </c>
      <c r="P31" s="96" t="s">
        <v>66</v>
      </c>
      <c r="Q31" s="86"/>
    </row>
    <row r="32" spans="1:18" ht="93.75" customHeight="1" x14ac:dyDescent="0.25">
      <c r="A32" s="3" t="s">
        <v>601</v>
      </c>
      <c r="B32" s="98" t="str">
        <f>'[10]MIR '!$B$25</f>
        <v>Establecer programas asistenciales juridicos y de apoyo legal para la defensa del menor y de la familia en el Municipio de Eduardo Neri.</v>
      </c>
      <c r="C32" s="99"/>
      <c r="D32" s="100"/>
      <c r="E32" s="98" t="str">
        <f>'[10]MIR '!$C$25</f>
        <v>Porcentaje de beneficiarios.</v>
      </c>
      <c r="F32" s="100"/>
      <c r="G32" s="98" t="str">
        <f>'[10]MIR '!$G$25</f>
        <v>Porcentaje de Atencion=No, de Ciudadanos Atendidos/No. De Ciudadanos Solicitantes * 100. PA=(NCA/NCS)*100</v>
      </c>
      <c r="H32" s="100"/>
      <c r="I32" s="101" t="str">
        <f>'[10]MIR '!$H$25</f>
        <v>Numero de Ciudadanos Solicitantes</v>
      </c>
      <c r="J32" s="102"/>
      <c r="K32" s="70" t="s">
        <v>578</v>
      </c>
      <c r="L32" s="74">
        <v>3</v>
      </c>
      <c r="M32" s="78" t="s">
        <v>606</v>
      </c>
      <c r="N32" s="78" t="s">
        <v>608</v>
      </c>
      <c r="O32" s="5">
        <v>0.75</v>
      </c>
      <c r="P32" s="96" t="s">
        <v>66</v>
      </c>
      <c r="Q32" s="86"/>
    </row>
    <row r="33" spans="1:17" ht="82.5" customHeight="1" x14ac:dyDescent="0.25">
      <c r="A33" s="3" t="s">
        <v>602</v>
      </c>
      <c r="B33" s="122" t="str">
        <f>'[10]MIR '!$B$26</f>
        <v>Implementar programas de donacion de uniformes, calzado y utiles escolares a estudiantes del nivel basico (preescolar, primaria y secundaria) del municipio de Eduardo Neri. Asi como uniformes deportivos.</v>
      </c>
      <c r="C33" s="137"/>
      <c r="D33" s="123"/>
      <c r="E33" s="98" t="str">
        <f>'[10]MIR '!$C$26</f>
        <v>Porcentaje de beneficiarios.</v>
      </c>
      <c r="F33" s="100"/>
      <c r="G33" s="98" t="str">
        <f>'[10]MIR '!$G$26</f>
        <v>Porcentaje de beneficiarios=No. De Beneficiarios/No. De Solicitantes * 100. PB=(NB/NS)*100</v>
      </c>
      <c r="H33" s="100"/>
      <c r="I33" s="101" t="str">
        <f>'[10]MIR '!$H$26</f>
        <v>Numero de Ciudadanos Solicitantes</v>
      </c>
      <c r="J33" s="102"/>
      <c r="K33" s="70" t="s">
        <v>578</v>
      </c>
      <c r="L33" s="74">
        <v>3</v>
      </c>
      <c r="M33" s="78" t="s">
        <v>606</v>
      </c>
      <c r="N33" s="78" t="s">
        <v>608</v>
      </c>
      <c r="O33" s="5">
        <v>0.75</v>
      </c>
      <c r="P33" s="96" t="s">
        <v>66</v>
      </c>
      <c r="Q33" s="86"/>
    </row>
    <row r="34" spans="1:17" ht="94.5" customHeight="1" x14ac:dyDescent="0.25">
      <c r="A34" s="3" t="s">
        <v>603</v>
      </c>
      <c r="B34" s="98" t="str">
        <f>'[10]MIR '!$B$27</f>
        <v>Implementar programas para las familias que viven en comunidades con alto grado de marginacion y vulnerabilidad del municipio de Eduardo Neri, con la donacion de tinacos, techos, pisos y muros firmes.</v>
      </c>
      <c r="C34" s="99"/>
      <c r="D34" s="100"/>
      <c r="E34" s="98" t="str">
        <f>'[10]MIR '!$C$27</f>
        <v>Porcentaje de beneficiarios.</v>
      </c>
      <c r="F34" s="100"/>
      <c r="G34" s="98" t="str">
        <f>'[10]MIR '!$G$27</f>
        <v>Porcentaje de beneficiarios=No. De Beneficiarios/No. De Solicitante * 100. PB=(NB/NS)*100</v>
      </c>
      <c r="H34" s="100"/>
      <c r="I34" s="101" t="str">
        <f>'[10]MIR '!$H$27</f>
        <v>Numero de Ciudadanos Solicitantes</v>
      </c>
      <c r="J34" s="102"/>
      <c r="K34" s="70" t="s">
        <v>578</v>
      </c>
      <c r="L34" s="74">
        <v>3</v>
      </c>
      <c r="M34" s="78" t="s">
        <v>606</v>
      </c>
      <c r="N34" s="78" t="s">
        <v>608</v>
      </c>
      <c r="O34" s="5">
        <v>0.75</v>
      </c>
      <c r="P34" s="96" t="s">
        <v>66</v>
      </c>
      <c r="Q34" s="86"/>
    </row>
    <row r="35" spans="1:17" ht="83.25" customHeight="1" x14ac:dyDescent="0.25">
      <c r="A35" s="3" t="s">
        <v>604</v>
      </c>
      <c r="B35" s="98" t="str">
        <f>'[10]MIR '!$B$28</f>
        <v>Fomentar el comercio local con la gestion o el otorgamiento de proyectos productivos a familiares de escasos recursos econónicos que radican en el municipio de Eduardo Neri.</v>
      </c>
      <c r="C35" s="99"/>
      <c r="D35" s="100"/>
      <c r="E35" s="98" t="str">
        <f>'[10]MIR '!$C$27</f>
        <v>Porcentaje de beneficiarios.</v>
      </c>
      <c r="F35" s="100"/>
      <c r="G35" s="98" t="str">
        <f>'[10]MIR '!$G$27</f>
        <v>Porcentaje de beneficiarios=No. De Beneficiarios/No. De Solicitante * 100. PB=(NB/NS)*100</v>
      </c>
      <c r="H35" s="100"/>
      <c r="I35" s="101" t="str">
        <f>'[10]MIR '!$H$27</f>
        <v>Numero de Ciudadanos Solicitantes</v>
      </c>
      <c r="J35" s="102"/>
      <c r="K35" s="70" t="s">
        <v>578</v>
      </c>
      <c r="L35" s="74">
        <v>3</v>
      </c>
      <c r="M35" s="78" t="s">
        <v>606</v>
      </c>
      <c r="N35" s="78" t="s">
        <v>608</v>
      </c>
      <c r="O35" s="5">
        <v>0.75</v>
      </c>
      <c r="P35" s="96" t="s">
        <v>66</v>
      </c>
      <c r="Q35" s="86"/>
    </row>
    <row r="36" spans="1:17" ht="74.25" customHeight="1" x14ac:dyDescent="0.25">
      <c r="A36" s="3" t="s">
        <v>84</v>
      </c>
      <c r="B36" s="86" t="str">
        <f>'[10]MIR '!$B$30</f>
        <v>Impartir consultas psicológicas y de salud mental a los grupos vulnerables y marginados  en el Municipio de Eduardo Neri.</v>
      </c>
      <c r="C36" s="86"/>
      <c r="D36" s="86"/>
      <c r="E36" s="98" t="str">
        <f>'[10]MIR '!$C$30</f>
        <v>Porcentaje de Pláticas</v>
      </c>
      <c r="F36" s="100"/>
      <c r="G36" s="98" t="s">
        <v>488</v>
      </c>
      <c r="H36" s="100"/>
      <c r="I36" s="101" t="str">
        <f>'[10]MIR '!$H$30</f>
        <v>Lista de asistencia, Informes y Evidencias fotográficas.</v>
      </c>
      <c r="J36" s="102"/>
      <c r="K36" s="70" t="s">
        <v>578</v>
      </c>
      <c r="L36" s="74">
        <v>3</v>
      </c>
      <c r="M36" s="78" t="s">
        <v>606</v>
      </c>
      <c r="N36" s="78" t="s">
        <v>608</v>
      </c>
      <c r="O36" s="5">
        <v>0.75</v>
      </c>
      <c r="P36" s="96" t="s">
        <v>66</v>
      </c>
      <c r="Q36" s="86"/>
    </row>
    <row r="37" spans="1:17" ht="88.5" customHeight="1" x14ac:dyDescent="0.25">
      <c r="A37" s="3" t="s">
        <v>128</v>
      </c>
      <c r="B37" s="86" t="str">
        <f>'[10]MIR '!$B$31</f>
        <v>Organizar brigadas médico asistenciales, que apoyen a los ciudadanos radicados en las localidades perteneciente al municpio de Eduardo Neri.</v>
      </c>
      <c r="C37" s="86"/>
      <c r="D37" s="86"/>
      <c r="E37" s="98" t="s">
        <v>478</v>
      </c>
      <c r="F37" s="100"/>
      <c r="G37" s="98" t="s">
        <v>489</v>
      </c>
      <c r="H37" s="100"/>
      <c r="I37" s="101" t="s">
        <v>496</v>
      </c>
      <c r="J37" s="102"/>
      <c r="K37" s="70" t="s">
        <v>578</v>
      </c>
      <c r="L37" s="74">
        <v>3</v>
      </c>
      <c r="M37" s="78" t="s">
        <v>606</v>
      </c>
      <c r="N37" s="78" t="s">
        <v>608</v>
      </c>
      <c r="O37" s="5">
        <v>0.75</v>
      </c>
      <c r="P37" s="96" t="s">
        <v>66</v>
      </c>
      <c r="Q37" s="86"/>
    </row>
    <row r="38" spans="1:17" ht="63.75" customHeight="1" x14ac:dyDescent="0.25">
      <c r="A38" s="3" t="s">
        <v>235</v>
      </c>
      <c r="B38" s="98" t="str">
        <f>'[10]MIR '!$B$32</f>
        <v>Apoyar con donacion de aparatos funcionales a personas que padezcan de alguna discapacidad física o mental.</v>
      </c>
      <c r="C38" s="99"/>
      <c r="D38" s="100"/>
      <c r="E38" s="98" t="s">
        <v>479</v>
      </c>
      <c r="F38" s="100"/>
      <c r="G38" s="98" t="s">
        <v>490</v>
      </c>
      <c r="H38" s="100"/>
      <c r="I38" s="101" t="s">
        <v>495</v>
      </c>
      <c r="J38" s="102"/>
      <c r="K38" s="70" t="s">
        <v>578</v>
      </c>
      <c r="L38" s="74">
        <v>3</v>
      </c>
      <c r="M38" s="78" t="s">
        <v>606</v>
      </c>
      <c r="N38" s="78" t="s">
        <v>608</v>
      </c>
      <c r="O38" s="5">
        <v>0.75</v>
      </c>
      <c r="P38" s="96" t="s">
        <v>66</v>
      </c>
      <c r="Q38" s="86"/>
    </row>
    <row r="39" spans="1:17" ht="90" customHeight="1" x14ac:dyDescent="0.25">
      <c r="A39" s="3" t="s">
        <v>326</v>
      </c>
      <c r="B39" s="98" t="str">
        <f>'[10]MIR '!$B$33</f>
        <v>Realizar consultas de rehabilitacion fisica y terapeuticas para mejorar las condiciones de salud de la población municipal</v>
      </c>
      <c r="C39" s="99"/>
      <c r="D39" s="100"/>
      <c r="E39" s="98" t="s">
        <v>480</v>
      </c>
      <c r="F39" s="100"/>
      <c r="G39" s="98" t="s">
        <v>491</v>
      </c>
      <c r="H39" s="100"/>
      <c r="I39" s="101" t="s">
        <v>494</v>
      </c>
      <c r="J39" s="102"/>
      <c r="K39" s="70" t="s">
        <v>578</v>
      </c>
      <c r="L39" s="74">
        <v>3</v>
      </c>
      <c r="M39" s="78" t="s">
        <v>606</v>
      </c>
      <c r="N39" s="78" t="s">
        <v>608</v>
      </c>
      <c r="O39" s="5">
        <v>0.75</v>
      </c>
      <c r="P39" s="96" t="s">
        <v>66</v>
      </c>
      <c r="Q39" s="86"/>
    </row>
    <row r="40" spans="1:17" ht="75.75" customHeight="1" x14ac:dyDescent="0.25">
      <c r="A40" s="3" t="s">
        <v>469</v>
      </c>
      <c r="B40" s="86" t="str">
        <f>'[10]MIR '!$B$34</f>
        <v>Apoyar a la población más vulnerable y marginada con medicamento del cuadro basico de salud. Y en su caso, el otorgamiento de una apoyo económico.</v>
      </c>
      <c r="C40" s="86"/>
      <c r="D40" s="86"/>
      <c r="E40" s="86" t="s">
        <v>476</v>
      </c>
      <c r="F40" s="86"/>
      <c r="G40" s="86" t="s">
        <v>492</v>
      </c>
      <c r="H40" s="86"/>
      <c r="I40" s="86" t="s">
        <v>493</v>
      </c>
      <c r="J40" s="86"/>
      <c r="K40" s="70" t="s">
        <v>578</v>
      </c>
      <c r="L40" s="74">
        <v>3</v>
      </c>
      <c r="M40" s="78" t="s">
        <v>606</v>
      </c>
      <c r="N40" s="78" t="s">
        <v>608</v>
      </c>
      <c r="O40" s="5">
        <v>0.75</v>
      </c>
      <c r="P40" s="96" t="s">
        <v>66</v>
      </c>
      <c r="Q40" s="86"/>
    </row>
    <row r="41" spans="1:17" x14ac:dyDescent="0.25">
      <c r="A41" s="1"/>
      <c r="B41" s="1"/>
      <c r="C41" s="1"/>
      <c r="D41" s="1"/>
      <c r="E41" s="1"/>
      <c r="F41" s="1"/>
      <c r="G41" s="1"/>
      <c r="H41" s="1"/>
      <c r="I41" s="1"/>
      <c r="J41" s="1"/>
      <c r="K41" s="1"/>
      <c r="L41" s="1"/>
      <c r="M41" s="1"/>
      <c r="N41" s="1"/>
      <c r="O41" s="1"/>
      <c r="P41" s="1"/>
      <c r="Q41" s="1"/>
    </row>
    <row r="42" spans="1:17" x14ac:dyDescent="0.25">
      <c r="A42" s="1"/>
      <c r="B42" s="1"/>
      <c r="C42" s="1"/>
      <c r="D42" s="1"/>
      <c r="E42" s="1"/>
      <c r="F42" s="1"/>
      <c r="G42" s="1"/>
      <c r="H42" s="1"/>
      <c r="I42" s="1"/>
      <c r="J42" s="1"/>
      <c r="K42" s="1"/>
      <c r="L42" s="1"/>
      <c r="M42" s="1"/>
      <c r="N42" s="1"/>
      <c r="O42" s="1"/>
      <c r="P42" s="1"/>
      <c r="Q42" s="1"/>
    </row>
    <row r="43" spans="1:17" x14ac:dyDescent="0.25">
      <c r="A43" s="1"/>
      <c r="B43" s="1"/>
      <c r="C43" s="1"/>
      <c r="D43" s="1"/>
      <c r="E43" s="1"/>
      <c r="F43" s="1"/>
      <c r="G43" s="1"/>
      <c r="H43" s="1"/>
      <c r="I43" s="1"/>
      <c r="J43" s="1"/>
      <c r="K43" s="1"/>
      <c r="L43" s="1"/>
      <c r="M43" s="1"/>
      <c r="N43" s="1"/>
      <c r="O43" s="1"/>
      <c r="P43" s="1"/>
      <c r="Q43" s="1"/>
    </row>
    <row r="44" spans="1:17" s="1" customFormat="1" x14ac:dyDescent="0.25"/>
    <row r="45" spans="1:17" s="1" customFormat="1" x14ac:dyDescent="0.25"/>
    <row r="46" spans="1:17" s="1" customFormat="1" x14ac:dyDescent="0.25">
      <c r="F46" s="97"/>
      <c r="G46" s="97"/>
      <c r="H46" s="97"/>
    </row>
    <row r="47" spans="1:17" x14ac:dyDescent="0.25">
      <c r="A47" s="1"/>
      <c r="B47" s="1"/>
      <c r="C47" s="1"/>
      <c r="D47" s="1"/>
      <c r="E47" s="1"/>
      <c r="F47" s="97"/>
      <c r="G47" s="97"/>
      <c r="H47" s="97"/>
      <c r="I47" s="1"/>
      <c r="J47" s="1"/>
      <c r="K47" s="1"/>
      <c r="L47" s="1"/>
      <c r="M47" s="1"/>
      <c r="N47" s="1"/>
      <c r="O47" s="1"/>
      <c r="P47" s="1"/>
      <c r="Q47" s="1"/>
    </row>
    <row r="48" spans="1:17" x14ac:dyDescent="0.25">
      <c r="A48" s="1"/>
      <c r="B48" s="1"/>
      <c r="C48" s="1"/>
      <c r="D48" s="1"/>
      <c r="E48" s="1"/>
      <c r="F48" s="1"/>
      <c r="G48" s="1"/>
      <c r="H48" s="1"/>
      <c r="I48" s="1"/>
      <c r="J48" s="1"/>
      <c r="K48" s="1"/>
      <c r="L48" s="1"/>
      <c r="M48" s="1"/>
      <c r="N48" s="1"/>
      <c r="O48" s="1"/>
      <c r="P48" s="1"/>
      <c r="Q48" s="1"/>
    </row>
    <row r="49" spans="1:17" x14ac:dyDescent="0.25">
      <c r="A49" s="1"/>
      <c r="B49" s="1"/>
      <c r="C49" s="1"/>
      <c r="D49" s="1"/>
      <c r="E49" s="1"/>
      <c r="G49" s="1"/>
      <c r="H49" s="1"/>
      <c r="I49" s="1"/>
      <c r="J49" s="1"/>
      <c r="K49" s="1"/>
      <c r="L49" s="1"/>
      <c r="M49" s="1"/>
      <c r="N49" s="1"/>
      <c r="O49" s="1"/>
      <c r="P49" s="1"/>
      <c r="Q49" s="1"/>
    </row>
    <row r="50" spans="1:17" x14ac:dyDescent="0.25">
      <c r="A50" s="1"/>
      <c r="B50" s="1"/>
      <c r="C50" s="1"/>
      <c r="D50" s="1"/>
      <c r="E50" s="1"/>
      <c r="F50" s="1"/>
      <c r="G50" s="1"/>
      <c r="H50" s="1"/>
      <c r="I50" s="1"/>
      <c r="J50" s="1"/>
      <c r="K50" s="1"/>
      <c r="L50" s="1"/>
      <c r="M50" s="1"/>
      <c r="N50" s="1"/>
      <c r="O50" s="1"/>
      <c r="P50" s="1"/>
      <c r="Q50" s="1"/>
    </row>
    <row r="51" spans="1:17" x14ac:dyDescent="0.25">
      <c r="A51" s="1"/>
      <c r="B51" s="1"/>
      <c r="C51" s="1"/>
      <c r="D51" s="1"/>
      <c r="E51" s="1"/>
      <c r="F51" s="1"/>
      <c r="G51" s="1"/>
      <c r="H51" s="1"/>
      <c r="I51" s="1"/>
      <c r="J51" s="1"/>
      <c r="K51" s="1"/>
      <c r="L51" s="1"/>
      <c r="M51" s="1"/>
      <c r="N51" s="1"/>
      <c r="O51" s="1"/>
      <c r="P51" s="1"/>
      <c r="Q51" s="1"/>
    </row>
    <row r="52" spans="1:17" x14ac:dyDescent="0.25">
      <c r="A52" s="1"/>
      <c r="B52" s="1"/>
      <c r="C52" s="1"/>
      <c r="D52" s="1"/>
      <c r="E52" s="1"/>
      <c r="F52" s="1"/>
      <c r="G52" s="1"/>
      <c r="H52" s="1"/>
      <c r="I52" s="1"/>
      <c r="J52" s="1"/>
      <c r="K52" s="1"/>
      <c r="L52" s="1"/>
      <c r="M52" s="1"/>
      <c r="N52" s="1"/>
      <c r="O52" s="1"/>
      <c r="P52" s="1"/>
      <c r="Q52" s="1"/>
    </row>
  </sheetData>
  <mergeCells count="144">
    <mergeCell ref="F46:H47"/>
    <mergeCell ref="B25:D25"/>
    <mergeCell ref="E25:F25"/>
    <mergeCell ref="G25:H25"/>
    <mergeCell ref="I25:J25"/>
    <mergeCell ref="E38:F38"/>
    <mergeCell ref="E37:F37"/>
    <mergeCell ref="E26:F26"/>
    <mergeCell ref="E27:F27"/>
    <mergeCell ref="E28:F28"/>
    <mergeCell ref="E29:F29"/>
    <mergeCell ref="E30:F30"/>
    <mergeCell ref="E36:F36"/>
    <mergeCell ref="E39:F39"/>
    <mergeCell ref="G26:H26"/>
    <mergeCell ref="G27:H27"/>
    <mergeCell ref="I27:J27"/>
    <mergeCell ref="I28:J28"/>
    <mergeCell ref="I39:J39"/>
    <mergeCell ref="I38:J38"/>
    <mergeCell ref="I37:J37"/>
    <mergeCell ref="I36:J36"/>
    <mergeCell ref="I30:J30"/>
    <mergeCell ref="I29:J29"/>
    <mergeCell ref="A23:Q23"/>
    <mergeCell ref="B24:D24"/>
    <mergeCell ref="E24:F24"/>
    <mergeCell ref="G24:H24"/>
    <mergeCell ref="I24:J24"/>
    <mergeCell ref="P24:Q24"/>
    <mergeCell ref="P25:Q25"/>
    <mergeCell ref="B40:D40"/>
    <mergeCell ref="E40:F40"/>
    <mergeCell ref="G40:H40"/>
    <mergeCell ref="I40:J40"/>
    <mergeCell ref="P40:Q40"/>
    <mergeCell ref="B26:D26"/>
    <mergeCell ref="B27:D27"/>
    <mergeCell ref="B28:D28"/>
    <mergeCell ref="B29:D29"/>
    <mergeCell ref="B30:D30"/>
    <mergeCell ref="B36:D36"/>
    <mergeCell ref="B37:D37"/>
    <mergeCell ref="B39:D39"/>
    <mergeCell ref="B38:D38"/>
    <mergeCell ref="G38:H38"/>
    <mergeCell ref="G39:H39"/>
    <mergeCell ref="I26:J26"/>
    <mergeCell ref="B22:D22"/>
    <mergeCell ref="E22:F22"/>
    <mergeCell ref="G22:H22"/>
    <mergeCell ref="I22:J22"/>
    <mergeCell ref="P22:Q22"/>
    <mergeCell ref="B21:D21"/>
    <mergeCell ref="E21:F21"/>
    <mergeCell ref="G21:H21"/>
    <mergeCell ref="I21:J21"/>
    <mergeCell ref="P21:Q21"/>
    <mergeCell ref="P19:Q19"/>
    <mergeCell ref="B20:D20"/>
    <mergeCell ref="E20:F20"/>
    <mergeCell ref="G20:H20"/>
    <mergeCell ref="I20:J20"/>
    <mergeCell ref="P20:Q20"/>
    <mergeCell ref="B19:D19"/>
    <mergeCell ref="E19:F19"/>
    <mergeCell ref="G19:H19"/>
    <mergeCell ref="I19:J19"/>
    <mergeCell ref="A16:A18"/>
    <mergeCell ref="B16:D18"/>
    <mergeCell ref="E16:M16"/>
    <mergeCell ref="N16:O16"/>
    <mergeCell ref="P16:Q18"/>
    <mergeCell ref="E17:F18"/>
    <mergeCell ref="G17:H18"/>
    <mergeCell ref="A13:A14"/>
    <mergeCell ref="B13:C14"/>
    <mergeCell ref="D13:D14"/>
    <mergeCell ref="E13:G14"/>
    <mergeCell ref="H13:H14"/>
    <mergeCell ref="I13:L14"/>
    <mergeCell ref="I17:J18"/>
    <mergeCell ref="K17:K18"/>
    <mergeCell ref="L17:M17"/>
    <mergeCell ref="N17:N18"/>
    <mergeCell ref="O17:O18"/>
    <mergeCell ref="G37:H37"/>
    <mergeCell ref="P36:Q36"/>
    <mergeCell ref="P37:Q37"/>
    <mergeCell ref="P38:Q38"/>
    <mergeCell ref="P39:Q39"/>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 ref="M13:M14"/>
    <mergeCell ref="N13:Q14"/>
    <mergeCell ref="A15:Q15"/>
    <mergeCell ref="P26:Q26"/>
    <mergeCell ref="P27:Q27"/>
    <mergeCell ref="P28:Q28"/>
    <mergeCell ref="P29:Q29"/>
    <mergeCell ref="P30:Q30"/>
    <mergeCell ref="G28:H28"/>
    <mergeCell ref="G29:H29"/>
    <mergeCell ref="G30:H30"/>
    <mergeCell ref="G36:H36"/>
    <mergeCell ref="I33:J33"/>
    <mergeCell ref="I34:J34"/>
    <mergeCell ref="I35:J35"/>
    <mergeCell ref="P33:Q33"/>
    <mergeCell ref="P34:Q34"/>
    <mergeCell ref="P35:Q35"/>
    <mergeCell ref="B31:D31"/>
    <mergeCell ref="E31:F31"/>
    <mergeCell ref="G31:H31"/>
    <mergeCell ref="I31:J31"/>
    <mergeCell ref="P31:Q31"/>
    <mergeCell ref="B32:D32"/>
    <mergeCell ref="E32:F32"/>
    <mergeCell ref="G32:H32"/>
    <mergeCell ref="I32:J32"/>
    <mergeCell ref="P32:Q32"/>
    <mergeCell ref="B33:D33"/>
    <mergeCell ref="B34:D34"/>
    <mergeCell ref="B35:D35"/>
    <mergeCell ref="E33:F33"/>
    <mergeCell ref="E34:F34"/>
    <mergeCell ref="E35:F35"/>
    <mergeCell ref="G33:H33"/>
    <mergeCell ref="G34:H34"/>
    <mergeCell ref="G35:H35"/>
  </mergeCells>
  <pageMargins left="0.70866141732283472" right="0.31496062992125984" top="0.74803149606299213" bottom="0.74803149606299213" header="0.31496062992125984" footer="0.31496062992125984"/>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zoomScale="59" zoomScaleNormal="59" zoomScaleSheetLayoutView="70" workbookViewId="0">
      <selection activeCell="M30" sqref="M30:N30"/>
    </sheetView>
  </sheetViews>
  <sheetFormatPr baseColWidth="10" defaultColWidth="10.875" defaultRowHeight="15.75" x14ac:dyDescent="0.25"/>
  <cols>
    <col min="1" max="1" width="13.75" customWidth="1"/>
    <col min="3" max="3" width="6.875" customWidth="1"/>
    <col min="4" max="4" width="20.875" customWidth="1"/>
    <col min="6" max="6" width="9.875" customWidth="1"/>
    <col min="8" max="8" width="12.875" customWidth="1"/>
    <col min="9" max="9" width="13.375" customWidth="1"/>
    <col min="10" max="10" width="8.625" customWidth="1"/>
    <col min="11" max="11" width="13.875" customWidth="1"/>
    <col min="12" max="12" width="12.5" customWidth="1"/>
    <col min="13" max="13" width="14.25" customWidth="1"/>
    <col min="14" max="14" width="15.25" customWidth="1"/>
    <col min="15" max="15" width="12" customWidth="1"/>
    <col min="17" max="17" width="10.875" customWidth="1"/>
  </cols>
  <sheetData>
    <row r="1" spans="1:17" x14ac:dyDescent="0.25">
      <c r="A1" s="1"/>
      <c r="B1" s="1"/>
      <c r="C1" s="1"/>
      <c r="D1" s="1"/>
      <c r="E1" s="1"/>
      <c r="F1" s="1"/>
      <c r="G1" s="1"/>
      <c r="H1" s="1"/>
      <c r="I1" s="1"/>
      <c r="J1" s="1"/>
      <c r="K1" s="1"/>
      <c r="L1" s="1"/>
      <c r="M1" s="1"/>
      <c r="N1" s="1"/>
      <c r="O1" s="1"/>
      <c r="P1" s="1"/>
      <c r="Q1" s="1"/>
    </row>
    <row r="2" spans="1:17" ht="26.25" customHeight="1" x14ac:dyDescent="0.25">
      <c r="A2" s="1"/>
      <c r="B2" s="83"/>
      <c r="C2" s="83"/>
      <c r="D2" s="83"/>
      <c r="E2" s="83"/>
      <c r="F2" s="83"/>
      <c r="G2" s="83"/>
      <c r="H2" s="83"/>
      <c r="I2" s="83"/>
      <c r="J2" s="83"/>
      <c r="K2" s="83"/>
      <c r="L2" s="83"/>
      <c r="M2" s="83"/>
      <c r="N2" s="83"/>
      <c r="O2" s="83"/>
      <c r="P2" s="83"/>
      <c r="Q2" s="1"/>
    </row>
    <row r="3" spans="1:17" ht="30.75" customHeight="1" x14ac:dyDescent="0.25">
      <c r="A3" s="1"/>
      <c r="B3" s="83"/>
      <c r="C3" s="83"/>
      <c r="D3" s="83"/>
      <c r="E3" s="83"/>
      <c r="F3" s="83"/>
      <c r="G3" s="83"/>
      <c r="H3" s="83"/>
      <c r="I3" s="83"/>
      <c r="J3" s="83"/>
      <c r="K3" s="83"/>
      <c r="L3" s="83"/>
      <c r="M3" s="83"/>
      <c r="N3" s="83"/>
      <c r="O3" s="83"/>
      <c r="P3" s="83"/>
      <c r="Q3" s="1"/>
    </row>
    <row r="4" spans="1:17" ht="23.25" customHeight="1" x14ac:dyDescent="0.25">
      <c r="A4" s="1"/>
      <c r="B4" s="83"/>
      <c r="C4" s="83"/>
      <c r="D4" s="83"/>
      <c r="E4" s="83"/>
      <c r="F4" s="83"/>
      <c r="G4" s="83"/>
      <c r="H4" s="83"/>
      <c r="I4" s="83"/>
      <c r="J4" s="83"/>
      <c r="K4" s="83"/>
      <c r="L4" s="83"/>
      <c r="M4" s="83"/>
      <c r="N4" s="83"/>
      <c r="O4" s="83"/>
      <c r="P4" s="83"/>
      <c r="Q4" s="1"/>
    </row>
    <row r="5" spans="1:17" ht="33"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145" t="s">
        <v>26</v>
      </c>
      <c r="B7" s="146"/>
      <c r="C7" s="146"/>
      <c r="D7" s="146"/>
      <c r="E7" s="146"/>
      <c r="F7" s="146"/>
      <c r="G7" s="146"/>
      <c r="H7" s="146"/>
      <c r="I7" s="146"/>
      <c r="J7" s="146"/>
      <c r="K7" s="146"/>
      <c r="L7" s="146"/>
      <c r="M7" s="146"/>
      <c r="N7" s="146"/>
      <c r="O7" s="146"/>
      <c r="P7" s="146"/>
      <c r="Q7" s="147"/>
    </row>
    <row r="8" spans="1:17" ht="15.75" customHeight="1" x14ac:dyDescent="0.25">
      <c r="A8" s="148" t="s">
        <v>0</v>
      </c>
      <c r="B8" s="149"/>
      <c r="C8" s="150"/>
      <c r="D8" s="154" t="s">
        <v>550</v>
      </c>
      <c r="E8" s="155"/>
      <c r="F8" s="155"/>
      <c r="G8" s="155"/>
      <c r="H8" s="156"/>
      <c r="I8" s="160" t="s">
        <v>1</v>
      </c>
      <c r="J8" s="162" t="s">
        <v>65</v>
      </c>
      <c r="K8" s="163"/>
      <c r="L8" s="160" t="s">
        <v>2</v>
      </c>
      <c r="M8" s="166" t="str">
        <f>[11]MIR!$C$7</f>
        <v>Programa 26. Gobierno Transparente</v>
      </c>
      <c r="N8" s="167"/>
      <c r="O8" s="160" t="s">
        <v>3</v>
      </c>
      <c r="P8" s="154" t="s">
        <v>550</v>
      </c>
      <c r="Q8" s="156"/>
    </row>
    <row r="9" spans="1:17" ht="61.5" customHeight="1" x14ac:dyDescent="0.25">
      <c r="A9" s="151"/>
      <c r="B9" s="152"/>
      <c r="C9" s="153"/>
      <c r="D9" s="157"/>
      <c r="E9" s="158"/>
      <c r="F9" s="158"/>
      <c r="G9" s="158"/>
      <c r="H9" s="159"/>
      <c r="I9" s="161"/>
      <c r="J9" s="164"/>
      <c r="K9" s="165"/>
      <c r="L9" s="161"/>
      <c r="M9" s="168"/>
      <c r="N9" s="169"/>
      <c r="O9" s="161"/>
      <c r="P9" s="157"/>
      <c r="Q9" s="159"/>
    </row>
    <row r="10" spans="1:17" x14ac:dyDescent="0.25">
      <c r="A10" s="145" t="s">
        <v>27</v>
      </c>
      <c r="B10" s="146"/>
      <c r="C10" s="146"/>
      <c r="D10" s="146"/>
      <c r="E10" s="146"/>
      <c r="F10" s="146"/>
      <c r="G10" s="146"/>
      <c r="H10" s="146"/>
      <c r="I10" s="146"/>
      <c r="J10" s="146"/>
      <c r="K10" s="146"/>
      <c r="L10" s="146"/>
      <c r="M10" s="146"/>
      <c r="N10" s="146"/>
      <c r="O10" s="146"/>
      <c r="P10" s="146"/>
      <c r="Q10" s="147"/>
    </row>
    <row r="11" spans="1:17" ht="29.1" customHeight="1" x14ac:dyDescent="0.25">
      <c r="A11" s="10" t="s">
        <v>4</v>
      </c>
      <c r="B11" s="131" t="s">
        <v>138</v>
      </c>
      <c r="C11" s="170"/>
      <c r="D11" s="170"/>
      <c r="E11" s="171"/>
      <c r="F11" s="10" t="s">
        <v>5</v>
      </c>
      <c r="G11" s="172" t="s">
        <v>215</v>
      </c>
      <c r="H11" s="173"/>
      <c r="I11" s="173"/>
      <c r="J11" s="173"/>
      <c r="K11" s="173"/>
      <c r="L11" s="174"/>
      <c r="M11" s="7" t="s">
        <v>6</v>
      </c>
      <c r="N11" s="131" t="s">
        <v>214</v>
      </c>
      <c r="O11" s="170"/>
      <c r="P11" s="170"/>
      <c r="Q11" s="171"/>
    </row>
    <row r="12" spans="1:17" x14ac:dyDescent="0.25">
      <c r="A12" s="145" t="s">
        <v>25</v>
      </c>
      <c r="B12" s="146"/>
      <c r="C12" s="146"/>
      <c r="D12" s="146"/>
      <c r="E12" s="146"/>
      <c r="F12" s="146"/>
      <c r="G12" s="146"/>
      <c r="H12" s="146"/>
      <c r="I12" s="146"/>
      <c r="J12" s="146"/>
      <c r="K12" s="146"/>
      <c r="L12" s="146"/>
      <c r="M12" s="146"/>
      <c r="N12" s="146"/>
      <c r="O12" s="146"/>
      <c r="P12" s="146"/>
      <c r="Q12" s="147"/>
    </row>
    <row r="13" spans="1:17" ht="15.75" customHeight="1" x14ac:dyDescent="0.25">
      <c r="A13" s="160" t="s">
        <v>7</v>
      </c>
      <c r="B13" s="196" t="str">
        <f>[11]MIR!$C$8</f>
        <v>Eje Transversal: Dimensión administrativa "Alianza institucional y Ciudadana"</v>
      </c>
      <c r="C13" s="197"/>
      <c r="D13" s="200" t="s">
        <v>8</v>
      </c>
      <c r="E13" s="196" t="str">
        <f>[11]MIR!$C$9</f>
        <v>Asegurar, facilitar y fomentar la transparencia, el derecho de acceso a la información pública municipal, a la ciudadanía, en observancia de la normatividad legal aplicable, contribuyendo al ejercicio de un Gobierno abierto, incluyente, democrático, de rendición de cuentas y de resultados</v>
      </c>
      <c r="F13" s="202"/>
      <c r="G13" s="197"/>
      <c r="H13" s="200" t="s">
        <v>9</v>
      </c>
      <c r="I13" s="196" t="str">
        <f>[11]MIR!$C$10</f>
        <v>Fomentar un Gobierno eficaz, honesto y transparente. Inspeccionar y vigilar el cumplimiento de la normatividad.  Actualizar, elaborar y operar eficientemente 
normas y reglamentos. • Transparentar las finanzas públicas  optimizando la utilización de los recursos  públicos conforme a la normatividad</v>
      </c>
      <c r="J13" s="202"/>
      <c r="K13" s="202"/>
      <c r="L13" s="197"/>
      <c r="M13" s="160" t="s">
        <v>10</v>
      </c>
      <c r="N13" s="175" t="str">
        <f>[11]MIR!$C$11</f>
        <v>26.1 Actualización de la plataforma digital de Información Publica. 26.2 Atención a la Ciudadanía.</v>
      </c>
      <c r="O13" s="176"/>
      <c r="P13" s="176"/>
      <c r="Q13" s="177"/>
    </row>
    <row r="14" spans="1:17" ht="148.5" customHeight="1" x14ac:dyDescent="0.25">
      <c r="A14" s="161"/>
      <c r="B14" s="198"/>
      <c r="C14" s="199"/>
      <c r="D14" s="201"/>
      <c r="E14" s="198"/>
      <c r="F14" s="203"/>
      <c r="G14" s="199"/>
      <c r="H14" s="201"/>
      <c r="I14" s="198"/>
      <c r="J14" s="203"/>
      <c r="K14" s="203"/>
      <c r="L14" s="199"/>
      <c r="M14" s="161"/>
      <c r="N14" s="178"/>
      <c r="O14" s="179"/>
      <c r="P14" s="179"/>
      <c r="Q14" s="180"/>
    </row>
    <row r="15" spans="1:17" x14ac:dyDescent="0.25">
      <c r="A15" s="181" t="s">
        <v>24</v>
      </c>
      <c r="B15" s="182"/>
      <c r="C15" s="182"/>
      <c r="D15" s="182"/>
      <c r="E15" s="182"/>
      <c r="F15" s="182"/>
      <c r="G15" s="182"/>
      <c r="H15" s="182"/>
      <c r="I15" s="182"/>
      <c r="J15" s="182"/>
      <c r="K15" s="182"/>
      <c r="L15" s="182"/>
      <c r="M15" s="182"/>
      <c r="N15" s="182"/>
      <c r="O15" s="182"/>
      <c r="P15" s="182"/>
      <c r="Q15" s="183"/>
    </row>
    <row r="16" spans="1:17" ht="15.75" customHeight="1" x14ac:dyDescent="0.25">
      <c r="A16" s="160" t="s">
        <v>11</v>
      </c>
      <c r="B16" s="148" t="s">
        <v>12</v>
      </c>
      <c r="C16" s="149"/>
      <c r="D16" s="150"/>
      <c r="E16" s="181" t="s">
        <v>22</v>
      </c>
      <c r="F16" s="182"/>
      <c r="G16" s="182"/>
      <c r="H16" s="182"/>
      <c r="I16" s="182"/>
      <c r="J16" s="182"/>
      <c r="K16" s="182"/>
      <c r="L16" s="182"/>
      <c r="M16" s="183"/>
      <c r="N16" s="188" t="s">
        <v>23</v>
      </c>
      <c r="O16" s="189"/>
      <c r="P16" s="190" t="s">
        <v>21</v>
      </c>
      <c r="Q16" s="191"/>
    </row>
    <row r="17" spans="1:18" ht="15.95" customHeight="1" x14ac:dyDescent="0.25">
      <c r="A17" s="184"/>
      <c r="B17" s="185"/>
      <c r="C17" s="186"/>
      <c r="D17" s="187"/>
      <c r="E17" s="148" t="s">
        <v>13</v>
      </c>
      <c r="F17" s="150"/>
      <c r="G17" s="148" t="s">
        <v>14</v>
      </c>
      <c r="H17" s="150"/>
      <c r="I17" s="148" t="s">
        <v>15</v>
      </c>
      <c r="J17" s="150"/>
      <c r="K17" s="160" t="s">
        <v>16</v>
      </c>
      <c r="L17" s="145" t="s">
        <v>17</v>
      </c>
      <c r="M17" s="147"/>
      <c r="N17" s="160" t="s">
        <v>19</v>
      </c>
      <c r="O17" s="160" t="s">
        <v>20</v>
      </c>
      <c r="P17" s="192"/>
      <c r="Q17" s="193"/>
    </row>
    <row r="18" spans="1:18" ht="63.75" customHeight="1" x14ac:dyDescent="0.25">
      <c r="A18" s="161"/>
      <c r="B18" s="151"/>
      <c r="C18" s="152"/>
      <c r="D18" s="153"/>
      <c r="E18" s="151"/>
      <c r="F18" s="153"/>
      <c r="G18" s="151"/>
      <c r="H18" s="153"/>
      <c r="I18" s="151"/>
      <c r="J18" s="153"/>
      <c r="K18" s="161"/>
      <c r="L18" s="10" t="s">
        <v>578</v>
      </c>
      <c r="M18" s="10" t="s">
        <v>18</v>
      </c>
      <c r="N18" s="161"/>
      <c r="O18" s="161"/>
      <c r="P18" s="194"/>
      <c r="Q18" s="195"/>
    </row>
    <row r="19" spans="1:18" ht="102.75" customHeight="1" x14ac:dyDescent="0.25">
      <c r="A19" s="2" t="s">
        <v>28</v>
      </c>
      <c r="B19" s="98" t="str">
        <f>[11]MIR!$B$15</f>
        <v>El gobierno del H. Ayuntamiento de Eduardo Neri busca convertirse en un gobierno abierto con el objetivo de promover y fomentar la transparencia proactiva, impulsando un mayor interes publico para alcanzar una mayor participación ciudadana.</v>
      </c>
      <c r="C19" s="99"/>
      <c r="D19" s="100"/>
      <c r="E19" s="98" t="str">
        <f>[11]MIR!$C$15</f>
        <v xml:space="preserve">Porcentaje de Eventos Realizados </v>
      </c>
      <c r="F19" s="100"/>
      <c r="G19" s="98" t="s">
        <v>224</v>
      </c>
      <c r="H19" s="100"/>
      <c r="I19" s="101" t="str">
        <f>[11]MIR!$H$15</f>
        <v>Reportes, Informes, Evidencias Fotográficas.</v>
      </c>
      <c r="J19" s="102"/>
      <c r="K19" s="70" t="s">
        <v>578</v>
      </c>
      <c r="L19" s="11">
        <v>3</v>
      </c>
      <c r="M19" s="78" t="s">
        <v>606</v>
      </c>
      <c r="N19" s="78" t="s">
        <v>608</v>
      </c>
      <c r="O19" s="5">
        <v>0.75</v>
      </c>
      <c r="P19" s="118" t="s">
        <v>65</v>
      </c>
      <c r="Q19" s="141"/>
    </row>
    <row r="20" spans="1:18" ht="114.75" customHeight="1" x14ac:dyDescent="0.25">
      <c r="A20" s="2" t="s">
        <v>29</v>
      </c>
      <c r="B20" s="98" t="s">
        <v>217</v>
      </c>
      <c r="C20" s="99"/>
      <c r="D20" s="100"/>
      <c r="E20" s="98" t="s">
        <v>223</v>
      </c>
      <c r="F20" s="100"/>
      <c r="G20" s="122" t="s">
        <v>225</v>
      </c>
      <c r="H20" s="123"/>
      <c r="I20" s="101" t="s">
        <v>230</v>
      </c>
      <c r="J20" s="102"/>
      <c r="K20" s="70" t="s">
        <v>578</v>
      </c>
      <c r="L20" s="74">
        <v>3</v>
      </c>
      <c r="M20" s="78" t="s">
        <v>606</v>
      </c>
      <c r="N20" s="78" t="s">
        <v>608</v>
      </c>
      <c r="O20" s="5">
        <v>0.75</v>
      </c>
      <c r="P20" s="118" t="s">
        <v>65</v>
      </c>
      <c r="Q20" s="141"/>
    </row>
    <row r="21" spans="1:18" ht="108" customHeight="1" x14ac:dyDescent="0.25">
      <c r="A21" s="24" t="s">
        <v>78</v>
      </c>
      <c r="B21" s="98" t="str">
        <f>[11]MIR!$B$17</f>
        <v>Aunmento de mecanismos de proteccion de datos personales en posesion de sujetos obligados</v>
      </c>
      <c r="C21" s="99"/>
      <c r="D21" s="100"/>
      <c r="E21" s="98" t="str">
        <f>[11]MIR!$C$17</f>
        <v>Porcentaje Aunmento de mecanismos de proteccion de datos personales en posesion de sujetos obligados</v>
      </c>
      <c r="F21" s="100"/>
      <c r="G21" s="98" t="s">
        <v>226</v>
      </c>
      <c r="H21" s="100"/>
      <c r="I21" s="101" t="str">
        <f>[11]MIR!$H$17</f>
        <v>Mecanismos de Transparencia</v>
      </c>
      <c r="J21" s="102"/>
      <c r="K21" s="70" t="s">
        <v>578</v>
      </c>
      <c r="L21" s="74">
        <v>3</v>
      </c>
      <c r="M21" s="78" t="s">
        <v>606</v>
      </c>
      <c r="N21" s="78" t="s">
        <v>608</v>
      </c>
      <c r="O21" s="5">
        <v>0.75</v>
      </c>
      <c r="P21" s="118" t="s">
        <v>65</v>
      </c>
      <c r="Q21" s="141"/>
    </row>
    <row r="22" spans="1:18" ht="89.25" customHeight="1" x14ac:dyDescent="0.25">
      <c r="A22" s="24" t="s">
        <v>79</v>
      </c>
      <c r="B22" s="98" t="str">
        <f>[11]MIR!$B$22</f>
        <v>Incremento en los conocimientos en los tratamientos de datos personales.</v>
      </c>
      <c r="C22" s="99"/>
      <c r="D22" s="100"/>
      <c r="E22" s="98" t="str">
        <f>[11]MIR!$C$22</f>
        <v>Porcentaje Incremento en los conocimientos en los tratamientos de datos personales.</v>
      </c>
      <c r="F22" s="100"/>
      <c r="G22" s="98" t="s">
        <v>227</v>
      </c>
      <c r="H22" s="100"/>
      <c r="I22" s="101" t="str">
        <f>[11]MIR!$H$22</f>
        <v>Politicas de Agenda Gobierno Abierto</v>
      </c>
      <c r="J22" s="102"/>
      <c r="K22" s="70" t="s">
        <v>578</v>
      </c>
      <c r="L22" s="74">
        <v>3</v>
      </c>
      <c r="M22" s="78" t="s">
        <v>606</v>
      </c>
      <c r="N22" s="78" t="s">
        <v>608</v>
      </c>
      <c r="O22" s="5">
        <v>0.75</v>
      </c>
      <c r="P22" s="118" t="s">
        <v>65</v>
      </c>
      <c r="Q22" s="141"/>
    </row>
    <row r="23" spans="1:18" ht="84" customHeight="1" x14ac:dyDescent="0.25">
      <c r="A23" s="24" t="s">
        <v>206</v>
      </c>
      <c r="B23" s="98" t="str">
        <f>[11]MIR!$B$26</f>
        <v>Avance en losmecanismos de proteccion de datos personales en posesion de particulares</v>
      </c>
      <c r="C23" s="99"/>
      <c r="D23" s="100"/>
      <c r="E23" s="98" t="str">
        <f>[11]MIR!$C$26</f>
        <v>Porcentaje Avance en losmecanismos de proteccion de datos personales en posesion de particulares</v>
      </c>
      <c r="F23" s="100"/>
      <c r="G23" s="98" t="s">
        <v>228</v>
      </c>
      <c r="H23" s="100"/>
      <c r="I23" s="101" t="str">
        <f>[11]MIR!$H$26</f>
        <v>Procesos de Inovacion Publica</v>
      </c>
      <c r="J23" s="102"/>
      <c r="K23" s="70" t="s">
        <v>578</v>
      </c>
      <c r="L23" s="74">
        <v>3</v>
      </c>
      <c r="M23" s="78" t="s">
        <v>606</v>
      </c>
      <c r="N23" s="78" t="s">
        <v>608</v>
      </c>
      <c r="O23" s="5">
        <v>0.75</v>
      </c>
      <c r="P23" s="118" t="s">
        <v>65</v>
      </c>
      <c r="Q23" s="141"/>
    </row>
    <row r="24" spans="1:18" ht="93.75" customHeight="1" x14ac:dyDescent="0.25">
      <c r="A24" s="24" t="s">
        <v>218</v>
      </c>
      <c r="B24" s="98" t="str">
        <f>[11]MIR!$B$28</f>
        <v xml:space="preserve">Capacidad de Identificar la oportunidad de vincular los procesos e iniciativas de innovación pública, con la gestión del gobierno abierto. </v>
      </c>
      <c r="C24" s="99"/>
      <c r="D24" s="100"/>
      <c r="E24" s="98" t="str">
        <f>[11]MIR!$C$28</f>
        <v xml:space="preserve">Porcentaje Capacidad de Identificar la oportunidad de vincular los procesos e iniciativas de innovación pública, con la gestión del gobierno abierto. </v>
      </c>
      <c r="F24" s="100"/>
      <c r="G24" s="98" t="s">
        <v>229</v>
      </c>
      <c r="H24" s="100"/>
      <c r="I24" s="118" t="str">
        <f>[11]MIR!$H$28</f>
        <v>Informe</v>
      </c>
      <c r="J24" s="141"/>
      <c r="K24" s="70" t="s">
        <v>578</v>
      </c>
      <c r="L24" s="74">
        <v>3</v>
      </c>
      <c r="M24" s="78" t="s">
        <v>606</v>
      </c>
      <c r="N24" s="78" t="s">
        <v>608</v>
      </c>
      <c r="O24" s="5">
        <v>0.75</v>
      </c>
      <c r="P24" s="118" t="s">
        <v>65</v>
      </c>
      <c r="Q24" s="141"/>
    </row>
    <row r="25" spans="1:18" ht="24" customHeight="1" x14ac:dyDescent="0.25">
      <c r="A25" s="145" t="s">
        <v>30</v>
      </c>
      <c r="B25" s="146"/>
      <c r="C25" s="146"/>
      <c r="D25" s="146"/>
      <c r="E25" s="146"/>
      <c r="F25" s="146"/>
      <c r="G25" s="146"/>
      <c r="H25" s="146"/>
      <c r="I25" s="146"/>
      <c r="J25" s="146"/>
      <c r="K25" s="146"/>
      <c r="L25" s="146"/>
      <c r="M25" s="146"/>
      <c r="N25" s="146"/>
      <c r="O25" s="146"/>
      <c r="P25" s="146"/>
      <c r="Q25" s="147"/>
    </row>
    <row r="26" spans="1:18" ht="108.75" customHeight="1" x14ac:dyDescent="0.25">
      <c r="A26" s="3" t="s">
        <v>89</v>
      </c>
      <c r="B26" s="98" t="str">
        <f>[11]MIR!$B$18</f>
        <v>Creacion de un reglamento de transparencia y acceso a la información pública en el municipio.</v>
      </c>
      <c r="C26" s="99"/>
      <c r="D26" s="100"/>
      <c r="E26" s="98" t="str">
        <f>[11]MIR!$C$18</f>
        <v>Porcentaje Creacion de un reglamento de transparencia y acceso a la información pública en el municipio.</v>
      </c>
      <c r="F26" s="100"/>
      <c r="G26" s="98" t="str">
        <f>[11]MIR!$G$18</f>
        <v>Reglamento = (Reglamaentos implementados/Reglamentos programados)*100
R=(RI*RP)*100</v>
      </c>
      <c r="H26" s="100"/>
      <c r="I26" s="101" t="str">
        <f>[11]MIR!$H$18</f>
        <v>Reglamento</v>
      </c>
      <c r="J26" s="102"/>
      <c r="K26" s="50" t="s">
        <v>578</v>
      </c>
      <c r="L26" s="22">
        <v>3</v>
      </c>
      <c r="M26" s="78" t="s">
        <v>606</v>
      </c>
      <c r="N26" s="78" t="s">
        <v>608</v>
      </c>
      <c r="O26" s="5">
        <v>0.75</v>
      </c>
      <c r="P26" s="118" t="s">
        <v>65</v>
      </c>
      <c r="Q26" s="141"/>
    </row>
    <row r="27" spans="1:18" ht="126" customHeight="1" x14ac:dyDescent="0.25">
      <c r="A27" s="3" t="s">
        <v>90</v>
      </c>
      <c r="B27" s="98" t="str">
        <f>[11]MIR!$B$19</f>
        <v>Aumento en los  mecanismos electrónico de solicitud de acceso a la información pública.</v>
      </c>
      <c r="C27" s="99"/>
      <c r="D27" s="100"/>
      <c r="E27" s="98" t="str">
        <f>[11]MIR!$C$19</f>
        <v>Porcentaje Aumento en los  mecanismos electrónico de solicitud de acceso a la información pública.</v>
      </c>
      <c r="F27" s="100"/>
      <c r="G27" s="98" t="str">
        <f>[11]MIR!$G$19</f>
        <v>Motores de busqueda = (Motores de Busqueda Implementados/Motores de Busqueda Programados)*100
MB =(MBI/MBP)*100</v>
      </c>
      <c r="H27" s="100"/>
      <c r="I27" s="101" t="str">
        <f>[11]MIR!$H$19</f>
        <v>Informe</v>
      </c>
      <c r="J27" s="102"/>
      <c r="K27" s="50" t="s">
        <v>578</v>
      </c>
      <c r="L27" s="74">
        <v>3</v>
      </c>
      <c r="M27" s="78" t="s">
        <v>606</v>
      </c>
      <c r="N27" s="78" t="s">
        <v>608</v>
      </c>
      <c r="O27" s="5">
        <v>0.75</v>
      </c>
      <c r="P27" s="118" t="s">
        <v>65</v>
      </c>
      <c r="Q27" s="141"/>
      <c r="R27" t="s">
        <v>34</v>
      </c>
    </row>
    <row r="28" spans="1:18" ht="159" customHeight="1" x14ac:dyDescent="0.25">
      <c r="A28" s="3" t="s">
        <v>82</v>
      </c>
      <c r="B28" s="98" t="str">
        <f>[11]MIR!$B$20</f>
        <v>Desarrollo de información proactiva sugiere un uso en específico, o es útil para un grupo de personas en particular</v>
      </c>
      <c r="C28" s="99"/>
      <c r="D28" s="100"/>
      <c r="E28" s="98" t="str">
        <f>[11]MIR!$C$20</f>
        <v>Porcentaje Desarrollo de información proactiva sugiere un uso en específico, o es útil para un grupo de personas en particular</v>
      </c>
      <c r="F28" s="100"/>
      <c r="G28" s="98" t="str">
        <f>[11]MIR!$G$20</f>
        <v>Sitio Web de Transparencia Municipal = (Sitio Web de Transparencia Municipal Implementados/Sitio Web de Transparencia Municipal Programado)*100
SWT = (SWTI/SWTP)*100</v>
      </c>
      <c r="H28" s="100"/>
      <c r="I28" s="101" t="str">
        <f>[11]MIR!$H$20</f>
        <v>Portal electrónico municipal de Transparencia</v>
      </c>
      <c r="J28" s="102"/>
      <c r="K28" s="50" t="s">
        <v>578</v>
      </c>
      <c r="L28" s="74">
        <v>3</v>
      </c>
      <c r="M28" s="78" t="s">
        <v>606</v>
      </c>
      <c r="N28" s="78" t="s">
        <v>608</v>
      </c>
      <c r="O28" s="5">
        <v>0.75</v>
      </c>
      <c r="P28" s="118" t="s">
        <v>65</v>
      </c>
      <c r="Q28" s="141"/>
    </row>
    <row r="29" spans="1:18" ht="215.25" customHeight="1" x14ac:dyDescent="0.25">
      <c r="A29" s="3" t="s">
        <v>222</v>
      </c>
      <c r="B29" s="98" t="str">
        <f>[11]MIR!$B$21</f>
        <v>Mayor cumplimiento de las obligaciones de transparencia, generales y específicas en el municipio.</v>
      </c>
      <c r="C29" s="99"/>
      <c r="D29" s="100"/>
      <c r="E29" s="98" t="str">
        <f>[11]MIR!$C$21</f>
        <v>Porcentaje Mayor cumplimiento de las obligaciones de transparencia, generales y específicas en el municipio.</v>
      </c>
      <c r="F29" s="100"/>
      <c r="G29" s="98" t="str">
        <f>[11]MIR!$G$21</f>
        <v>Obligaciones de Transparencia Generales y Especificos = (Obligaciones de Transparencia Generales y Especificos Implementados/Obligaciones de Transparencia Generales y Especificos Programados)*100
OTGE = (OTGEI/OTGEP)*100</v>
      </c>
      <c r="H29" s="100"/>
      <c r="I29" s="101" t="str">
        <f>[11]MIR!$H$21</f>
        <v>Cumplimiento de obligaciones de transparencia</v>
      </c>
      <c r="J29" s="102"/>
      <c r="K29" s="50" t="s">
        <v>578</v>
      </c>
      <c r="L29" s="74">
        <v>3</v>
      </c>
      <c r="M29" s="78" t="s">
        <v>606</v>
      </c>
      <c r="N29" s="78" t="s">
        <v>608</v>
      </c>
      <c r="O29" s="5">
        <v>0.75</v>
      </c>
      <c r="P29" s="118" t="s">
        <v>65</v>
      </c>
      <c r="Q29" s="141"/>
    </row>
    <row r="30" spans="1:18" ht="196.5" customHeight="1" x14ac:dyDescent="0.25">
      <c r="A30" s="3" t="s">
        <v>84</v>
      </c>
      <c r="B30" s="98" t="str">
        <f>[11]MIR!$B$23</f>
        <v>Existencia de un procedimiento de atención o de peticiones ciudadanas que ofrezca comprobante de recibido y tiempo aproximado de respuesta.</v>
      </c>
      <c r="C30" s="99"/>
      <c r="D30" s="100"/>
      <c r="E30" s="98" t="str">
        <f>[11]MIR!$C$23</f>
        <v>Porcentaje Existencia de un procedimiento de atención o de peticiones ciudadanas que ofrezca comprobante de recibido y tiempo aproximado de respuesta.</v>
      </c>
      <c r="F30" s="100"/>
      <c r="G30" s="98" t="str">
        <f>[11]MIR!$G$23</f>
        <v>Estrategias Integral de Gobierno Abierto = (Estrategias Integral de Gobierno Abierto Implementados/Estrategias Integral de Gobierno Abierto Programados)*100
EIGA = (EIGAI/EIGAP)*100</v>
      </c>
      <c r="H30" s="100"/>
      <c r="I30" s="101" t="str">
        <f>[11]MIR!$H$23</f>
        <v>Estrategias de Gobierno Abierto</v>
      </c>
      <c r="J30" s="102"/>
      <c r="K30" s="50" t="s">
        <v>578</v>
      </c>
      <c r="L30" s="74">
        <v>3</v>
      </c>
      <c r="M30" s="78" t="s">
        <v>606</v>
      </c>
      <c r="N30" s="78" t="s">
        <v>608</v>
      </c>
      <c r="O30" s="5">
        <v>0.75</v>
      </c>
      <c r="P30" s="118" t="s">
        <v>65</v>
      </c>
      <c r="Q30" s="141"/>
    </row>
    <row r="31" spans="1:18" ht="204.75" customHeight="1" x14ac:dyDescent="0.25">
      <c r="A31" s="3" t="s">
        <v>128</v>
      </c>
      <c r="B31" s="135" t="str">
        <f>[11]MIR!$B$24</f>
        <v>Creacion de manuales de procedimiento en la proteccion de datos personales.</v>
      </c>
      <c r="C31" s="140"/>
      <c r="D31" s="136"/>
      <c r="E31" s="135" t="str">
        <f>[11]MIR!$C$24</f>
        <v>Porcentaje Creacion de manuales de procedimiento en la proteccion de datos personales.</v>
      </c>
      <c r="F31" s="136"/>
      <c r="G31" s="135" t="str">
        <f>[11]MIR!$G$24</f>
        <v>Estrategia de Comunicación de Gobierno Abierto = (Estrategia de Comunicación de Gobierno Abierto Implementados/Estrategia de Comunicación de Gobierno Abierto Programados)*100
ECGA = (ECGAI/ECGAP)*100</v>
      </c>
      <c r="H31" s="136"/>
      <c r="I31" s="135" t="str">
        <f>[11]MIR!$H$24</f>
        <v>Comunicación del Gobierno Abierto.</v>
      </c>
      <c r="J31" s="136"/>
      <c r="K31" s="50" t="s">
        <v>578</v>
      </c>
      <c r="L31" s="74">
        <v>3</v>
      </c>
      <c r="M31" s="78" t="s">
        <v>606</v>
      </c>
      <c r="N31" s="78" t="s">
        <v>608</v>
      </c>
      <c r="O31" s="5">
        <v>0.75</v>
      </c>
      <c r="P31" s="118" t="s">
        <v>65</v>
      </c>
      <c r="Q31" s="141"/>
    </row>
    <row r="32" spans="1:18" ht="155.25" customHeight="1" x14ac:dyDescent="0.25">
      <c r="A32" s="3" t="s">
        <v>235</v>
      </c>
      <c r="B32" s="98" t="str">
        <f>[11]MIR!$B$25</f>
        <v>Creacion de una estrategia de comunicación para la promoción de Transparencia, así como sus procesos.</v>
      </c>
      <c r="C32" s="99"/>
      <c r="D32" s="100"/>
      <c r="E32" s="98" t="str">
        <f>[11]MIR!$C$25</f>
        <v>Porcentaje Creacion de una estrategia de comunicación para la promoción de Transparencia, así como sus procesos.</v>
      </c>
      <c r="F32" s="100"/>
      <c r="G32" s="98" t="str">
        <f>[11]MIR!$G$25</f>
        <v>Capacitación de Gobierno Abierto = (Capacitación de Gobierno Abierto Implemetados/Capacitación de Gobierno Abierto Programados)
CGA = (CGAI/CGAP)*100</v>
      </c>
      <c r="H32" s="100"/>
      <c r="I32" s="101" t="str">
        <f>[11]MIR!$H$25</f>
        <v>Capacitaciones ciudadanas</v>
      </c>
      <c r="J32" s="102"/>
      <c r="K32" s="50" t="s">
        <v>578</v>
      </c>
      <c r="L32" s="74">
        <v>3</v>
      </c>
      <c r="M32" s="78" t="s">
        <v>606</v>
      </c>
      <c r="N32" s="78" t="s">
        <v>608</v>
      </c>
      <c r="O32" s="5">
        <v>0.75</v>
      </c>
      <c r="P32" s="118" t="s">
        <v>65</v>
      </c>
      <c r="Q32" s="141"/>
    </row>
    <row r="33" spans="1:17" ht="116.25" customHeight="1" x14ac:dyDescent="0.25">
      <c r="A33" s="3" t="s">
        <v>207</v>
      </c>
      <c r="B33" s="98" t="str">
        <f>[11]MIR!$B$27</f>
        <v>Aumento  en las  capacitaciónes al personal del municipio sobre el proteccion de datos personales</v>
      </c>
      <c r="C33" s="99"/>
      <c r="D33" s="100"/>
      <c r="E33" s="98" t="str">
        <f>[11]MIR!$C$27</f>
        <v>Porcentaje Aumento  en las  capacitaciónes al personal del municipio sobre el proteccion de datos personales</v>
      </c>
      <c r="F33" s="100"/>
      <c r="G33" s="98" t="str">
        <f>[11]MIR!$G$27</f>
        <v>Capacitaciones = (Capacitaciones Implentadas/Capacitaciones Programadas)*100
C = (CI/CP)*100</v>
      </c>
      <c r="H33" s="100"/>
      <c r="I33" s="101" t="str">
        <f>[11]MIR!$H$27</f>
        <v>Capacitaciones</v>
      </c>
      <c r="J33" s="102"/>
      <c r="K33" s="50" t="s">
        <v>578</v>
      </c>
      <c r="L33" s="74">
        <v>3</v>
      </c>
      <c r="M33" s="78" t="s">
        <v>606</v>
      </c>
      <c r="N33" s="78" t="s">
        <v>608</v>
      </c>
      <c r="O33" s="5">
        <v>0.75</v>
      </c>
      <c r="P33" s="118" t="s">
        <v>65</v>
      </c>
      <c r="Q33" s="141"/>
    </row>
    <row r="34" spans="1:17" ht="109.5" customHeight="1" x14ac:dyDescent="0.25">
      <c r="A34" s="3" t="s">
        <v>221</v>
      </c>
      <c r="B34" s="98" t="str">
        <f>[11]MIR!$B$29</f>
        <v>Poner a disposición de la población los informes que generen el H. Ayuntamiento Municipal a través de diferentes medios digitales.</v>
      </c>
      <c r="C34" s="99"/>
      <c r="D34" s="100"/>
      <c r="E34" s="98" t="str">
        <f>[11]MIR!$C$29</f>
        <v>Porcentaje Poner a disposición de la población los informes que generen el H. Ayuntamiento Municipal a través de diferentes medios digitales.</v>
      </c>
      <c r="F34" s="100"/>
      <c r="G34" s="98" t="str">
        <f>[11]MIR!$G$29</f>
        <v>Informe = (Informe Elaborados/Informaes Programados)*100
I = (IE*IP)*100</v>
      </c>
      <c r="H34" s="100"/>
      <c r="I34" s="101" t="str">
        <f>[11]MIR!$H$29</f>
        <v>Informe</v>
      </c>
      <c r="J34" s="102"/>
      <c r="K34" s="50" t="s">
        <v>578</v>
      </c>
      <c r="L34" s="74">
        <v>3</v>
      </c>
      <c r="M34" s="78" t="s">
        <v>606</v>
      </c>
      <c r="N34" s="78" t="s">
        <v>608</v>
      </c>
      <c r="O34" s="5">
        <v>0.75</v>
      </c>
      <c r="P34" s="118" t="s">
        <v>65</v>
      </c>
      <c r="Q34" s="141"/>
    </row>
    <row r="35" spans="1:17" ht="130.5" customHeight="1" x14ac:dyDescent="0.25">
      <c r="A35" s="3" t="s">
        <v>598</v>
      </c>
      <c r="B35" s="98" t="str">
        <f>[11]MIR!$B$30</f>
        <v>Atencion a solicitudes de acceso a la información y de protección de datos personales recibidas</v>
      </c>
      <c r="C35" s="99"/>
      <c r="D35" s="100"/>
      <c r="E35" s="98" t="str">
        <f>[11]MIR!$C$30</f>
        <v>Porcentaje Atencion a solicitudes de acceso a la información y de protección de datos personales recibidas</v>
      </c>
      <c r="F35" s="100"/>
      <c r="G35" s="98" t="str">
        <f>[11]MIR!$G$30</f>
        <v>Solicitudes de Informacion = (Solicitudes Atendidas/Solicitudes Programadas)*100
SI = (SA/SP)*100</v>
      </c>
      <c r="H35" s="100"/>
      <c r="I35" s="101" t="str">
        <f>[11]MIR!$H$30</f>
        <v xml:space="preserve">Solicitudes de Informacion </v>
      </c>
      <c r="J35" s="102"/>
      <c r="K35" s="50" t="s">
        <v>578</v>
      </c>
      <c r="L35" s="74">
        <v>3</v>
      </c>
      <c r="M35" s="78" t="s">
        <v>606</v>
      </c>
      <c r="N35" s="78" t="s">
        <v>608</v>
      </c>
      <c r="O35" s="5">
        <v>0.75</v>
      </c>
      <c r="P35" s="118" t="s">
        <v>65</v>
      </c>
      <c r="Q35" s="141"/>
    </row>
    <row r="36" spans="1:17" ht="124.5" customHeight="1" x14ac:dyDescent="0.25">
      <c r="A36" s="3" t="s">
        <v>220</v>
      </c>
      <c r="B36" s="98" t="str">
        <f>[11]MIR!$B$31</f>
        <v>Revisar las solicitudes y turnarlas a las áreas competentes para dar respueta a las peticiones.</v>
      </c>
      <c r="C36" s="99"/>
      <c r="D36" s="100"/>
      <c r="E36" s="98" t="str">
        <f>[11]MIR!$C$31</f>
        <v>Porcentaje Revisar las solicitudes y turnarlas a las áreas competentes para dar respueta a las peticiones.</v>
      </c>
      <c r="F36" s="100"/>
      <c r="G36" s="98" t="str">
        <f>[11]MIR!$G$31</f>
        <v>Solicitudes de Informacion = (Solicitudes Atendidas/Solicitudes Programadas)*100
SI = (SA/SP)*100</v>
      </c>
      <c r="H36" s="100"/>
      <c r="I36" s="101" t="str">
        <f>[11]MIR!$H$31</f>
        <v xml:space="preserve">Solicitudes de Informacion </v>
      </c>
      <c r="J36" s="102"/>
      <c r="K36" s="50" t="s">
        <v>578</v>
      </c>
      <c r="L36" s="74">
        <v>3</v>
      </c>
      <c r="M36" s="78" t="s">
        <v>606</v>
      </c>
      <c r="N36" s="78" t="s">
        <v>608</v>
      </c>
      <c r="O36" s="5">
        <v>0.75</v>
      </c>
      <c r="P36" s="118" t="s">
        <v>65</v>
      </c>
      <c r="Q36" s="141"/>
    </row>
    <row r="37" spans="1:17" ht="133.5" customHeight="1" x14ac:dyDescent="0.25">
      <c r="A37" s="3" t="s">
        <v>219</v>
      </c>
      <c r="B37" s="142" t="str">
        <f>[11]MIR!$B$32</f>
        <v>Dar un seguimiento constante a la respuesta que proporcione el área administrativa en función a los tiempos establecidos.</v>
      </c>
      <c r="C37" s="143"/>
      <c r="D37" s="144"/>
      <c r="E37" s="142" t="str">
        <f>[11]MIR!$C$32</f>
        <v>Porcentaje Dar un seguimiento constante a la respuesta que proporcione el área administrativa en función a los tiempos establecidos.</v>
      </c>
      <c r="F37" s="144"/>
      <c r="G37" s="142" t="str">
        <f>[11]MIR!$G$32</f>
        <v>Solicitudes de Informacion = (Solicitudes Atendidas/Solicitudes Programadas)*100
SI = (SA/SP)*100</v>
      </c>
      <c r="H37" s="144"/>
      <c r="I37" s="142" t="str">
        <f>[11]MIR!$H$32</f>
        <v xml:space="preserve">Solicitudes de Informacion </v>
      </c>
      <c r="J37" s="144"/>
      <c r="K37" s="50" t="s">
        <v>578</v>
      </c>
      <c r="L37" s="74">
        <v>3</v>
      </c>
      <c r="M37" s="78" t="s">
        <v>606</v>
      </c>
      <c r="N37" s="78" t="s">
        <v>608</v>
      </c>
      <c r="O37" s="5">
        <v>0.75</v>
      </c>
      <c r="P37" s="118" t="s">
        <v>65</v>
      </c>
      <c r="Q37" s="141"/>
    </row>
    <row r="38" spans="1:17" ht="141" customHeight="1" x14ac:dyDescent="0.25">
      <c r="A38" s="3" t="s">
        <v>599</v>
      </c>
      <c r="B38" s="98" t="str">
        <f>[11]MIR!$B$33</f>
        <v>Dar respuesta a la solicitud de la ciudadanía por los medios solicitados a través del "Sistema de Solicitudes de Acceso a la Información (SISAI)".</v>
      </c>
      <c r="C38" s="99"/>
      <c r="D38" s="100"/>
      <c r="E38" s="98" t="str">
        <f>[11]MIR!$C$33</f>
        <v>Porcentaje Dar respuesta a la solicitud de la ciudadanía por los medios solicitados a través del "Sistema de Solicitudes de Acceso a la Información (SISAI)".</v>
      </c>
      <c r="F38" s="100"/>
      <c r="G38" s="98" t="str">
        <f>[11]MIR!$G$33</f>
        <v>Solicitudes de Informacion = (Solicitudes Atendidas/Solicitudes Programadas)*100
SI = (SA/SP)*100</v>
      </c>
      <c r="H38" s="100"/>
      <c r="I38" s="98" t="str">
        <f>[11]MIR!$H$33</f>
        <v xml:space="preserve">Solicitudes de Informacion </v>
      </c>
      <c r="J38" s="100"/>
      <c r="K38" s="50" t="s">
        <v>578</v>
      </c>
      <c r="L38" s="74">
        <v>3</v>
      </c>
      <c r="M38" s="78" t="s">
        <v>606</v>
      </c>
      <c r="N38" s="78" t="s">
        <v>608</v>
      </c>
      <c r="O38" s="5">
        <v>0.75</v>
      </c>
      <c r="P38" s="118" t="s">
        <v>65</v>
      </c>
      <c r="Q38" s="141"/>
    </row>
    <row r="39" spans="1:17"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row r="42" spans="1:17" x14ac:dyDescent="0.25">
      <c r="A42" s="1"/>
      <c r="B42" s="1"/>
      <c r="C42" s="1"/>
      <c r="D42" s="1"/>
      <c r="E42" s="1"/>
      <c r="F42" s="1"/>
      <c r="G42" s="1"/>
      <c r="H42" s="1"/>
      <c r="I42" s="1"/>
      <c r="J42" s="1"/>
      <c r="K42" s="1"/>
      <c r="L42" s="1"/>
      <c r="M42" s="1"/>
      <c r="N42" s="1"/>
      <c r="O42" s="1"/>
      <c r="P42" s="1"/>
      <c r="Q42" s="1"/>
    </row>
    <row r="43" spans="1:17" x14ac:dyDescent="0.25">
      <c r="A43" s="1"/>
      <c r="B43" s="1"/>
      <c r="C43" s="1"/>
      <c r="D43" s="1"/>
      <c r="E43" s="1"/>
      <c r="F43" s="1"/>
      <c r="G43" s="1"/>
      <c r="H43" s="1"/>
      <c r="I43" s="1"/>
      <c r="J43" s="1"/>
      <c r="K43" s="1"/>
      <c r="L43" s="1"/>
      <c r="M43" s="1"/>
      <c r="N43" s="1"/>
      <c r="O43" s="1"/>
      <c r="P43" s="1"/>
      <c r="Q43" s="1"/>
    </row>
    <row r="44" spans="1:17" x14ac:dyDescent="0.25">
      <c r="A44" s="1"/>
      <c r="B44" s="1"/>
      <c r="C44" s="1"/>
      <c r="D44" s="1"/>
      <c r="E44" s="1"/>
      <c r="F44" s="97"/>
      <c r="G44" s="97"/>
      <c r="H44" s="97"/>
      <c r="I44" s="1"/>
      <c r="J44" s="1"/>
      <c r="K44" s="1"/>
      <c r="L44" s="1"/>
      <c r="M44" s="1"/>
      <c r="N44" s="1"/>
      <c r="O44" s="1"/>
      <c r="P44" s="1"/>
      <c r="Q44" s="1"/>
    </row>
    <row r="45" spans="1:17" x14ac:dyDescent="0.25">
      <c r="A45" s="1"/>
      <c r="B45" s="1"/>
      <c r="C45" s="1"/>
      <c r="D45" s="1"/>
      <c r="E45" s="1"/>
      <c r="F45" s="97"/>
      <c r="G45" s="97"/>
      <c r="H45" s="97"/>
      <c r="I45" s="1"/>
      <c r="J45" s="1"/>
      <c r="K45" s="1"/>
      <c r="L45" s="1"/>
      <c r="M45" s="1"/>
      <c r="N45" s="1"/>
      <c r="O45" s="1"/>
      <c r="P45" s="1"/>
      <c r="Q45" s="1"/>
    </row>
    <row r="46" spans="1:17" s="1" customFormat="1" x14ac:dyDescent="0.25"/>
    <row r="47" spans="1:17" s="1" customFormat="1" x14ac:dyDescent="0.25">
      <c r="F47"/>
    </row>
    <row r="48" spans="1:17" s="1" customFormat="1" x14ac:dyDescent="0.25"/>
    <row r="49" spans="1:17" x14ac:dyDescent="0.25">
      <c r="A49" s="1"/>
      <c r="B49" s="1"/>
      <c r="C49" s="1"/>
      <c r="D49" s="1"/>
      <c r="E49" s="1"/>
      <c r="F49" s="1"/>
      <c r="G49" s="1"/>
      <c r="H49" s="1"/>
      <c r="I49" s="1"/>
      <c r="J49" s="1"/>
      <c r="K49" s="1"/>
      <c r="L49" s="1"/>
      <c r="M49" s="1"/>
      <c r="N49" s="1"/>
      <c r="O49" s="1"/>
      <c r="P49" s="1"/>
      <c r="Q49" s="1"/>
    </row>
    <row r="50" spans="1:17" x14ac:dyDescent="0.25">
      <c r="A50" s="1"/>
      <c r="B50" s="1"/>
      <c r="C50" s="1"/>
      <c r="D50" s="1"/>
      <c r="E50" s="1"/>
      <c r="F50" s="1"/>
      <c r="G50" s="1"/>
      <c r="H50" s="1"/>
      <c r="I50" s="1"/>
      <c r="J50" s="1"/>
      <c r="K50" s="1"/>
      <c r="L50" s="1"/>
      <c r="M50" s="1"/>
      <c r="N50" s="1"/>
      <c r="O50" s="1"/>
      <c r="P50" s="1"/>
      <c r="Q50" s="1"/>
    </row>
  </sheetData>
  <mergeCells count="134">
    <mergeCell ref="P21:Q21"/>
    <mergeCell ref="P22:Q22"/>
    <mergeCell ref="P27:Q27"/>
    <mergeCell ref="P29:Q29"/>
    <mergeCell ref="P30:Q30"/>
    <mergeCell ref="P32:Q32"/>
    <mergeCell ref="P33:Q33"/>
    <mergeCell ref="I29:J29"/>
    <mergeCell ref="I30:J30"/>
    <mergeCell ref="I32:J32"/>
    <mergeCell ref="I33:J33"/>
    <mergeCell ref="B26:D26"/>
    <mergeCell ref="E26:F26"/>
    <mergeCell ref="G26:H26"/>
    <mergeCell ref="B21:D21"/>
    <mergeCell ref="B22:D22"/>
    <mergeCell ref="E21:F21"/>
    <mergeCell ref="E22:F22"/>
    <mergeCell ref="G22:H22"/>
    <mergeCell ref="G21:H21"/>
    <mergeCell ref="A25:Q25"/>
    <mergeCell ref="B23:D23"/>
    <mergeCell ref="E23:F23"/>
    <mergeCell ref="G23:H23"/>
    <mergeCell ref="I23:J23"/>
    <mergeCell ref="P23:Q23"/>
    <mergeCell ref="B24:D24"/>
    <mergeCell ref="E24:F24"/>
    <mergeCell ref="G24:H24"/>
    <mergeCell ref="I24:J24"/>
    <mergeCell ref="P24:Q24"/>
    <mergeCell ref="P26:Q26"/>
    <mergeCell ref="I26:J26"/>
    <mergeCell ref="I21:J21"/>
    <mergeCell ref="I22:J22"/>
    <mergeCell ref="F44:H45"/>
    <mergeCell ref="B27:D27"/>
    <mergeCell ref="E27:F27"/>
    <mergeCell ref="G27:H27"/>
    <mergeCell ref="I27:J27"/>
    <mergeCell ref="B28:D28"/>
    <mergeCell ref="B29:D29"/>
    <mergeCell ref="B30:D30"/>
    <mergeCell ref="B32:D32"/>
    <mergeCell ref="B33:D33"/>
    <mergeCell ref="B34:D34"/>
    <mergeCell ref="B35:D35"/>
    <mergeCell ref="B36:D36"/>
    <mergeCell ref="B38:D38"/>
    <mergeCell ref="E38:F38"/>
    <mergeCell ref="G38:H38"/>
    <mergeCell ref="I38:J38"/>
    <mergeCell ref="G28:H28"/>
    <mergeCell ref="I28:J28"/>
    <mergeCell ref="G34:H34"/>
    <mergeCell ref="G35:H35"/>
    <mergeCell ref="G36:H36"/>
    <mergeCell ref="G29:H29"/>
    <mergeCell ref="G30:H30"/>
    <mergeCell ref="P38:Q38"/>
    <mergeCell ref="E36:F36"/>
    <mergeCell ref="E35:F35"/>
    <mergeCell ref="E28:F28"/>
    <mergeCell ref="E29:F29"/>
    <mergeCell ref="E30:F30"/>
    <mergeCell ref="E32:F32"/>
    <mergeCell ref="E33:F33"/>
    <mergeCell ref="E34:F34"/>
    <mergeCell ref="P28:Q28"/>
    <mergeCell ref="I34:J34"/>
    <mergeCell ref="I35:J35"/>
    <mergeCell ref="I36:J36"/>
    <mergeCell ref="P35:Q35"/>
    <mergeCell ref="P34:Q34"/>
    <mergeCell ref="P36:Q36"/>
    <mergeCell ref="G32:H32"/>
    <mergeCell ref="G33:H33"/>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 ref="B31:D31"/>
    <mergeCell ref="E31:F31"/>
    <mergeCell ref="G31:H31"/>
    <mergeCell ref="I31:J31"/>
    <mergeCell ref="P31:Q31"/>
    <mergeCell ref="B37:D37"/>
    <mergeCell ref="E37:F37"/>
    <mergeCell ref="G37:H37"/>
    <mergeCell ref="I37:J37"/>
    <mergeCell ref="P37:Q37"/>
  </mergeCells>
  <pageMargins left="0.70866141732283472" right="0.70866141732283472" top="0.74803149606299213" bottom="0.74803149606299213" header="0.31496062992125984" footer="0.31496062992125984"/>
  <pageSetup scale="53" orientation="landscape" horizontalDpi="4294967292"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zoomScale="59" zoomScaleNormal="59" zoomScaleSheetLayoutView="70" workbookViewId="0">
      <selection activeCell="M19" sqref="M19:N19"/>
    </sheetView>
  </sheetViews>
  <sheetFormatPr baseColWidth="10" defaultColWidth="10.875" defaultRowHeight="15.75" x14ac:dyDescent="0.25"/>
  <cols>
    <col min="1" max="1" width="13.75" customWidth="1"/>
    <col min="3" max="3" width="6.875" customWidth="1"/>
    <col min="4" max="4" width="20.25" customWidth="1"/>
    <col min="6" max="6" width="12.25" customWidth="1"/>
    <col min="8" max="8" width="12.875" customWidth="1"/>
    <col min="9" max="9" width="13.375" customWidth="1"/>
    <col min="10" max="10" width="7.5" customWidth="1"/>
    <col min="11" max="11" width="13.625" customWidth="1"/>
    <col min="12" max="12" width="12.75" customWidth="1"/>
    <col min="13" max="13" width="14.75" customWidth="1"/>
    <col min="14" max="14" width="14.25" customWidth="1"/>
    <col min="15" max="15" width="11.625" customWidth="1"/>
    <col min="17" max="17" width="10" customWidth="1"/>
  </cols>
  <sheetData>
    <row r="1" spans="1:17" ht="37.5" customHeight="1" x14ac:dyDescent="0.25">
      <c r="A1" s="1"/>
      <c r="B1" s="1"/>
      <c r="C1" s="1"/>
      <c r="D1" s="1"/>
      <c r="E1" s="1"/>
      <c r="F1" s="1"/>
      <c r="G1" s="1"/>
      <c r="H1" s="1"/>
      <c r="I1" s="1"/>
      <c r="J1" s="1"/>
      <c r="K1" s="1"/>
      <c r="L1" s="1"/>
      <c r="M1" s="1"/>
      <c r="N1" s="1"/>
      <c r="O1" s="1"/>
      <c r="P1" s="1"/>
      <c r="Q1" s="1"/>
    </row>
    <row r="2" spans="1:17"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117" t="s">
        <v>548</v>
      </c>
      <c r="E8" s="86"/>
      <c r="F8" s="86"/>
      <c r="G8" s="86"/>
      <c r="H8" s="86"/>
      <c r="I8" s="87" t="s">
        <v>1</v>
      </c>
      <c r="J8" s="88" t="s">
        <v>439</v>
      </c>
      <c r="K8" s="88"/>
      <c r="L8" s="87" t="s">
        <v>2</v>
      </c>
      <c r="M8" s="204" t="s">
        <v>440</v>
      </c>
      <c r="N8" s="86"/>
      <c r="O8" s="87" t="s">
        <v>3</v>
      </c>
      <c r="P8" s="117" t="s">
        <v>549</v>
      </c>
      <c r="Q8" s="86"/>
    </row>
    <row r="9" spans="1:17" ht="61.5" customHeight="1" x14ac:dyDescent="0.25">
      <c r="A9" s="82"/>
      <c r="B9" s="82"/>
      <c r="C9" s="82"/>
      <c r="D9" s="86"/>
      <c r="E9" s="86"/>
      <c r="F9" s="86"/>
      <c r="G9" s="86"/>
      <c r="H9" s="86"/>
      <c r="I9" s="87"/>
      <c r="J9" s="88"/>
      <c r="K9" s="88"/>
      <c r="L9" s="87"/>
      <c r="M9" s="86"/>
      <c r="N9" s="86"/>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10" t="s">
        <v>4</v>
      </c>
      <c r="B11" s="205" t="s">
        <v>138</v>
      </c>
      <c r="C11" s="91"/>
      <c r="D11" s="91"/>
      <c r="E11" s="92"/>
      <c r="F11" s="10" t="s">
        <v>5</v>
      </c>
      <c r="G11" s="205" t="s">
        <v>237</v>
      </c>
      <c r="H11" s="91"/>
      <c r="I11" s="91"/>
      <c r="J11" s="91"/>
      <c r="K11" s="91"/>
      <c r="L11" s="92"/>
      <c r="M11" s="7" t="s">
        <v>6</v>
      </c>
      <c r="N11" s="205" t="s">
        <v>400</v>
      </c>
      <c r="O11" s="91"/>
      <c r="P11" s="91"/>
      <c r="Q11" s="92"/>
    </row>
    <row r="12" spans="1:17"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133" t="s">
        <v>116</v>
      </c>
      <c r="C13" s="86"/>
      <c r="D13" s="82" t="s">
        <v>8</v>
      </c>
      <c r="E13" s="133" t="s">
        <v>117</v>
      </c>
      <c r="F13" s="86"/>
      <c r="G13" s="86"/>
      <c r="H13" s="82" t="s">
        <v>9</v>
      </c>
      <c r="I13" s="133" t="s">
        <v>118</v>
      </c>
      <c r="J13" s="86"/>
      <c r="K13" s="86"/>
      <c r="L13" s="86"/>
      <c r="M13" s="87" t="s">
        <v>10</v>
      </c>
      <c r="N13" s="133" t="s">
        <v>119</v>
      </c>
      <c r="O13" s="86"/>
      <c r="P13" s="86"/>
      <c r="Q13" s="86"/>
    </row>
    <row r="14" spans="1:17" ht="84.75" customHeight="1" x14ac:dyDescent="0.25">
      <c r="A14" s="87"/>
      <c r="B14" s="86"/>
      <c r="C14" s="86"/>
      <c r="D14" s="82"/>
      <c r="E14" s="86"/>
      <c r="F14" s="86"/>
      <c r="G14" s="86"/>
      <c r="H14" s="82"/>
      <c r="I14" s="86"/>
      <c r="J14" s="86"/>
      <c r="K14" s="86"/>
      <c r="L14" s="86"/>
      <c r="M14" s="87"/>
      <c r="N14" s="86"/>
      <c r="O14" s="86"/>
      <c r="P14" s="86"/>
      <c r="Q14" s="86"/>
    </row>
    <row r="15" spans="1:17"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39" t="s">
        <v>578</v>
      </c>
      <c r="M18" s="39" t="s">
        <v>18</v>
      </c>
      <c r="N18" s="87"/>
      <c r="O18" s="87"/>
      <c r="P18" s="87"/>
      <c r="Q18" s="87"/>
    </row>
    <row r="19" spans="1:18" ht="135" customHeight="1" x14ac:dyDescent="0.25">
      <c r="A19" s="2" t="s">
        <v>28</v>
      </c>
      <c r="B19" s="86" t="s">
        <v>95</v>
      </c>
      <c r="C19" s="86"/>
      <c r="D19" s="86"/>
      <c r="E19" s="106" t="s">
        <v>103</v>
      </c>
      <c r="F19" s="106"/>
      <c r="G19" s="86" t="s">
        <v>109</v>
      </c>
      <c r="H19" s="86"/>
      <c r="I19" s="96" t="s">
        <v>94</v>
      </c>
      <c r="J19" s="86"/>
      <c r="K19" s="50" t="s">
        <v>578</v>
      </c>
      <c r="L19" s="11">
        <v>3</v>
      </c>
      <c r="M19" s="78" t="s">
        <v>606</v>
      </c>
      <c r="N19" s="78" t="s">
        <v>608</v>
      </c>
      <c r="O19" s="5">
        <v>0.75</v>
      </c>
      <c r="P19" s="204" t="s">
        <v>439</v>
      </c>
      <c r="Q19" s="86"/>
    </row>
    <row r="20" spans="1:18" ht="121.5" customHeight="1" x14ac:dyDescent="0.25">
      <c r="A20" s="2" t="s">
        <v>29</v>
      </c>
      <c r="B20" s="86" t="s">
        <v>96</v>
      </c>
      <c r="C20" s="86"/>
      <c r="D20" s="86"/>
      <c r="E20" s="106" t="s">
        <v>104</v>
      </c>
      <c r="F20" s="106"/>
      <c r="G20" s="86" t="s">
        <v>109</v>
      </c>
      <c r="H20" s="86"/>
      <c r="I20" s="96" t="s">
        <v>115</v>
      </c>
      <c r="J20" s="86"/>
      <c r="K20" s="50" t="s">
        <v>578</v>
      </c>
      <c r="L20" s="74">
        <v>3</v>
      </c>
      <c r="M20" s="78" t="s">
        <v>606</v>
      </c>
      <c r="N20" s="78" t="s">
        <v>608</v>
      </c>
      <c r="O20" s="5">
        <v>0.75</v>
      </c>
      <c r="P20" s="204" t="s">
        <v>439</v>
      </c>
      <c r="Q20" s="86"/>
    </row>
    <row r="21" spans="1:18" ht="125.25" customHeight="1" x14ac:dyDescent="0.25">
      <c r="A21" s="2" t="s">
        <v>78</v>
      </c>
      <c r="B21" s="86" t="s">
        <v>97</v>
      </c>
      <c r="C21" s="86"/>
      <c r="D21" s="86"/>
      <c r="E21" s="86" t="s">
        <v>85</v>
      </c>
      <c r="F21" s="86"/>
      <c r="G21" s="86" t="s">
        <v>109</v>
      </c>
      <c r="H21" s="86"/>
      <c r="I21" s="96" t="s">
        <v>88</v>
      </c>
      <c r="J21" s="86"/>
      <c r="K21" s="50" t="s">
        <v>578</v>
      </c>
      <c r="L21" s="74">
        <v>3</v>
      </c>
      <c r="M21" s="78" t="s">
        <v>606</v>
      </c>
      <c r="N21" s="78" t="s">
        <v>608</v>
      </c>
      <c r="O21" s="5">
        <v>0.75</v>
      </c>
      <c r="P21" s="204" t="s">
        <v>439</v>
      </c>
      <c r="Q21" s="86"/>
    </row>
    <row r="22" spans="1:18" ht="105" customHeight="1" x14ac:dyDescent="0.25">
      <c r="A22" s="2" t="s">
        <v>79</v>
      </c>
      <c r="B22" s="86" t="s">
        <v>98</v>
      </c>
      <c r="C22" s="86"/>
      <c r="D22" s="86"/>
      <c r="E22" s="86" t="s">
        <v>105</v>
      </c>
      <c r="F22" s="86"/>
      <c r="G22" s="110" t="s">
        <v>110</v>
      </c>
      <c r="H22" s="110"/>
      <c r="I22" s="96" t="s">
        <v>94</v>
      </c>
      <c r="J22" s="86"/>
      <c r="K22" s="50" t="s">
        <v>578</v>
      </c>
      <c r="L22" s="74">
        <v>3</v>
      </c>
      <c r="M22" s="78" t="s">
        <v>606</v>
      </c>
      <c r="N22" s="78" t="s">
        <v>608</v>
      </c>
      <c r="O22" s="5">
        <v>0.75</v>
      </c>
      <c r="P22" s="204" t="s">
        <v>439</v>
      </c>
      <c r="Q22" s="86"/>
    </row>
    <row r="23" spans="1:18" x14ac:dyDescent="0.25">
      <c r="A23" s="94" t="s">
        <v>30</v>
      </c>
      <c r="B23" s="94"/>
      <c r="C23" s="94"/>
      <c r="D23" s="94"/>
      <c r="E23" s="94"/>
      <c r="F23" s="94"/>
      <c r="G23" s="94"/>
      <c r="H23" s="94"/>
      <c r="I23" s="94"/>
      <c r="J23" s="94"/>
      <c r="K23" s="94"/>
      <c r="L23" s="94"/>
      <c r="M23" s="94"/>
      <c r="N23" s="94"/>
      <c r="O23" s="94"/>
      <c r="P23" s="94"/>
      <c r="Q23" s="94"/>
    </row>
    <row r="24" spans="1:18" ht="93" customHeight="1" x14ac:dyDescent="0.25">
      <c r="A24" s="3" t="s">
        <v>89</v>
      </c>
      <c r="B24" s="86" t="s">
        <v>99</v>
      </c>
      <c r="C24" s="86"/>
      <c r="D24" s="86"/>
      <c r="E24" s="86" t="s">
        <v>106</v>
      </c>
      <c r="F24" s="86"/>
      <c r="G24" s="110" t="s">
        <v>111</v>
      </c>
      <c r="H24" s="110"/>
      <c r="I24" s="96" t="s">
        <v>115</v>
      </c>
      <c r="J24" s="86"/>
      <c r="K24" s="50" t="s">
        <v>578</v>
      </c>
      <c r="L24" s="11">
        <v>3</v>
      </c>
      <c r="M24" s="78" t="s">
        <v>606</v>
      </c>
      <c r="N24" s="78" t="s">
        <v>608</v>
      </c>
      <c r="O24" s="5">
        <v>0.75</v>
      </c>
      <c r="P24" s="204" t="s">
        <v>439</v>
      </c>
      <c r="Q24" s="86"/>
    </row>
    <row r="25" spans="1:18" ht="108.75" customHeight="1" x14ac:dyDescent="0.25">
      <c r="A25" s="3" t="s">
        <v>81</v>
      </c>
      <c r="B25" s="86" t="s">
        <v>100</v>
      </c>
      <c r="C25" s="86"/>
      <c r="D25" s="86"/>
      <c r="E25" s="86" t="s">
        <v>86</v>
      </c>
      <c r="F25" s="86"/>
      <c r="G25" s="110" t="s">
        <v>112</v>
      </c>
      <c r="H25" s="110"/>
      <c r="I25" s="96" t="s">
        <v>88</v>
      </c>
      <c r="J25" s="86"/>
      <c r="K25" s="50" t="s">
        <v>578</v>
      </c>
      <c r="L25" s="74">
        <v>3</v>
      </c>
      <c r="M25" s="78" t="s">
        <v>606</v>
      </c>
      <c r="N25" s="78" t="s">
        <v>608</v>
      </c>
      <c r="O25" s="5">
        <v>0.75</v>
      </c>
      <c r="P25" s="204" t="s">
        <v>439</v>
      </c>
      <c r="Q25" s="86"/>
      <c r="R25" t="s">
        <v>34</v>
      </c>
    </row>
    <row r="26" spans="1:18" ht="95.25" customHeight="1" x14ac:dyDescent="0.25">
      <c r="A26" s="3" t="s">
        <v>82</v>
      </c>
      <c r="B26" s="86" t="s">
        <v>101</v>
      </c>
      <c r="C26" s="86"/>
      <c r="D26" s="86"/>
      <c r="E26" s="98" t="s">
        <v>107</v>
      </c>
      <c r="F26" s="100"/>
      <c r="G26" s="122" t="s">
        <v>113</v>
      </c>
      <c r="H26" s="123"/>
      <c r="I26" s="101" t="s">
        <v>92</v>
      </c>
      <c r="J26" s="102"/>
      <c r="K26" s="50" t="s">
        <v>578</v>
      </c>
      <c r="L26" s="74">
        <v>3</v>
      </c>
      <c r="M26" s="78" t="s">
        <v>606</v>
      </c>
      <c r="N26" s="78" t="s">
        <v>608</v>
      </c>
      <c r="O26" s="5">
        <v>0.75</v>
      </c>
      <c r="P26" s="204" t="s">
        <v>439</v>
      </c>
      <c r="Q26" s="86"/>
    </row>
    <row r="27" spans="1:18" ht="123" customHeight="1" x14ac:dyDescent="0.25">
      <c r="A27" s="3" t="s">
        <v>84</v>
      </c>
      <c r="B27" s="86" t="s">
        <v>102</v>
      </c>
      <c r="C27" s="86"/>
      <c r="D27" s="86"/>
      <c r="E27" s="86" t="s">
        <v>108</v>
      </c>
      <c r="F27" s="86"/>
      <c r="G27" s="110" t="s">
        <v>114</v>
      </c>
      <c r="H27" s="110"/>
      <c r="I27" s="133" t="s">
        <v>115</v>
      </c>
      <c r="J27" s="86"/>
      <c r="K27" s="50" t="s">
        <v>578</v>
      </c>
      <c r="L27" s="74">
        <v>3</v>
      </c>
      <c r="M27" s="78" t="s">
        <v>606</v>
      </c>
      <c r="N27" s="78" t="s">
        <v>608</v>
      </c>
      <c r="O27" s="5">
        <v>0.75</v>
      </c>
      <c r="P27" s="204" t="s">
        <v>439</v>
      </c>
      <c r="Q27" s="86"/>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7"/>
      <c r="G33" s="97"/>
      <c r="H33" s="97"/>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F33:H34"/>
    <mergeCell ref="B25:D25"/>
    <mergeCell ref="E25:F25"/>
    <mergeCell ref="G25:H25"/>
    <mergeCell ref="I25:J25"/>
    <mergeCell ref="B26:D26"/>
    <mergeCell ref="E26:F26"/>
    <mergeCell ref="G26:H26"/>
    <mergeCell ref="I26:J26"/>
    <mergeCell ref="P25:Q25"/>
    <mergeCell ref="B27:D27"/>
    <mergeCell ref="E27:F27"/>
    <mergeCell ref="G27:H27"/>
    <mergeCell ref="I27:J27"/>
    <mergeCell ref="P27:Q27"/>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0866141732283472" right="0.70866141732283472" top="0.74803149606299213" bottom="0.74803149606299213" header="0.31496062992125984" footer="0.31496062992125984"/>
  <pageSetup scale="53" orientation="landscape" horizontalDpi="4294967292"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topLeftCell="A17" zoomScale="66" zoomScaleNormal="66" zoomScaleSheetLayoutView="70" workbookViewId="0">
      <selection activeCell="M19" sqref="M19:N19"/>
    </sheetView>
  </sheetViews>
  <sheetFormatPr baseColWidth="10" defaultColWidth="10.875" defaultRowHeight="15.75" x14ac:dyDescent="0.25"/>
  <cols>
    <col min="1" max="1" width="19.125" bestFit="1" customWidth="1"/>
    <col min="3" max="3" width="6.875" customWidth="1"/>
    <col min="4" max="4" width="19.5" customWidth="1"/>
    <col min="6" max="6" width="9.75" customWidth="1"/>
    <col min="8" max="8" width="11.5" customWidth="1"/>
    <col min="9" max="9" width="13.375" customWidth="1"/>
    <col min="10" max="10" width="9.875" customWidth="1"/>
    <col min="11" max="11" width="14.5" customWidth="1"/>
    <col min="12" max="12" width="13.5" customWidth="1"/>
    <col min="13" max="13" width="13.625" customWidth="1"/>
    <col min="14" max="14" width="13.75" customWidth="1"/>
    <col min="15" max="15" width="11.125" customWidth="1"/>
    <col min="17" max="17" width="8" customWidth="1"/>
  </cols>
  <sheetData>
    <row r="1" spans="1:17" x14ac:dyDescent="0.25">
      <c r="A1" s="1"/>
      <c r="B1" s="1"/>
      <c r="C1" s="1"/>
      <c r="D1" s="1"/>
      <c r="E1" s="1"/>
      <c r="F1" s="1"/>
      <c r="G1" s="1"/>
      <c r="H1" s="1"/>
      <c r="I1" s="1"/>
      <c r="J1" s="1"/>
      <c r="K1" s="1"/>
      <c r="L1" s="1"/>
      <c r="M1" s="1"/>
      <c r="N1" s="1"/>
      <c r="O1" s="1"/>
      <c r="P1" s="1"/>
      <c r="Q1" s="1"/>
    </row>
    <row r="2" spans="1:17" ht="33.75" customHeight="1"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206" t="s">
        <v>547</v>
      </c>
      <c r="E8" s="86"/>
      <c r="F8" s="86"/>
      <c r="G8" s="86"/>
      <c r="H8" s="86"/>
      <c r="I8" s="87" t="s">
        <v>1</v>
      </c>
      <c r="J8" s="88" t="s">
        <v>64</v>
      </c>
      <c r="K8" s="88"/>
      <c r="L8" s="87" t="s">
        <v>2</v>
      </c>
      <c r="M8" s="204" t="str">
        <f>[12]MIR!$C$7</f>
        <v>Programa 24. Planeando Juntos</v>
      </c>
      <c r="N8" s="86"/>
      <c r="O8" s="87" t="s">
        <v>3</v>
      </c>
      <c r="P8" s="206" t="s">
        <v>216</v>
      </c>
      <c r="Q8" s="86"/>
    </row>
    <row r="9" spans="1:17" ht="61.5" customHeight="1" x14ac:dyDescent="0.25">
      <c r="A9" s="82"/>
      <c r="B9" s="82"/>
      <c r="C9" s="82"/>
      <c r="D9" s="86"/>
      <c r="E9" s="86"/>
      <c r="F9" s="86"/>
      <c r="G9" s="86"/>
      <c r="H9" s="86"/>
      <c r="I9" s="87"/>
      <c r="J9" s="88"/>
      <c r="K9" s="88"/>
      <c r="L9" s="87"/>
      <c r="M9" s="86"/>
      <c r="N9" s="86"/>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10" t="s">
        <v>4</v>
      </c>
      <c r="B11" s="205" t="s">
        <v>138</v>
      </c>
      <c r="C11" s="91"/>
      <c r="D11" s="91"/>
      <c r="E11" s="92"/>
      <c r="F11" s="10" t="s">
        <v>5</v>
      </c>
      <c r="G11" s="205" t="s">
        <v>237</v>
      </c>
      <c r="H11" s="91"/>
      <c r="I11" s="91"/>
      <c r="J11" s="91"/>
      <c r="K11" s="91"/>
      <c r="L11" s="92"/>
      <c r="M11" s="27" t="s">
        <v>6</v>
      </c>
      <c r="N11" s="207" t="s">
        <v>546</v>
      </c>
      <c r="O11" s="91"/>
      <c r="P11" s="91"/>
      <c r="Q11" s="92"/>
    </row>
    <row r="12" spans="1:17"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209" t="str">
        <f>[12]MIR!$C$8</f>
        <v xml:space="preserve"> Eje Transversal  ¨Dimension Administrativa¨</v>
      </c>
      <c r="C13" s="86"/>
      <c r="D13" s="82" t="s">
        <v>8</v>
      </c>
      <c r="E13" s="208" t="str">
        <f>[12]MIR!$C$9</f>
        <v>Fomentar y fortalecer los objetivos plasmados a corto y mediano plazo para mejorar en los resultados obtenidos,</v>
      </c>
      <c r="F13" s="86"/>
      <c r="G13" s="86"/>
      <c r="H13" s="82" t="s">
        <v>9</v>
      </c>
      <c r="I13" s="208" t="str">
        <f>[12]MIR!$C$10</f>
        <v>5. Garantizar la acción colaborativa con los tresniveles de Gobierno. 9. Transparentar las finanzas públicas optimizando la utilización de los recursos públicos conforme a la normatividad. 11. Lograr en tiempo y forma la elaboración de los informes trimestrales y cuenta pública.</v>
      </c>
      <c r="J13" s="86"/>
      <c r="K13" s="86"/>
      <c r="L13" s="86"/>
      <c r="M13" s="87" t="s">
        <v>10</v>
      </c>
      <c r="N13" s="208" t="str">
        <f>[12]MIR!$C$11</f>
        <v>24.1 Elaboración del Programa Operativo Anual del Municipio. 24.2 Concentración de información de diferentes áreas en cuanto a su calendarización y metas planteadas.
24.2 Actualización del Portal Municipal de Transparencia</v>
      </c>
      <c r="O13" s="86"/>
      <c r="P13" s="86"/>
      <c r="Q13" s="86"/>
    </row>
    <row r="14" spans="1:17" ht="81" customHeight="1" x14ac:dyDescent="0.25">
      <c r="A14" s="87"/>
      <c r="B14" s="86"/>
      <c r="C14" s="86"/>
      <c r="D14" s="82"/>
      <c r="E14" s="86"/>
      <c r="F14" s="86"/>
      <c r="G14" s="86"/>
      <c r="H14" s="82"/>
      <c r="I14" s="86"/>
      <c r="J14" s="86"/>
      <c r="K14" s="86"/>
      <c r="L14" s="86"/>
      <c r="M14" s="87"/>
      <c r="N14" s="86"/>
      <c r="O14" s="86"/>
      <c r="P14" s="86"/>
      <c r="Q14" s="86"/>
    </row>
    <row r="15" spans="1:17"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48" t="s">
        <v>578</v>
      </c>
      <c r="M18" s="48" t="s">
        <v>18</v>
      </c>
      <c r="N18" s="87"/>
      <c r="O18" s="87"/>
      <c r="P18" s="87"/>
      <c r="Q18" s="87"/>
    </row>
    <row r="19" spans="1:18" ht="128.25" customHeight="1" x14ac:dyDescent="0.25">
      <c r="A19" s="2" t="s">
        <v>28</v>
      </c>
      <c r="B19" s="93" t="str">
        <f>[12]MIR!$B$15</f>
        <v>Cumplimiento a  Factores Políticos,  Tecnológicos,  Legales,  Medioambientales, Socio-Culturales, Demográficos en  la Administración Municipal.</v>
      </c>
      <c r="C19" s="93"/>
      <c r="D19" s="93"/>
      <c r="E19" s="93" t="str">
        <f>[12]MIR!$C$15</f>
        <v>Cumplir en tiempo y forma la normativa de la Ley 994 de Planeación del Estado Libre y Soberano de Guerrero.</v>
      </c>
      <c r="F19" s="93"/>
      <c r="G19" s="86" t="s">
        <v>129</v>
      </c>
      <c r="H19" s="86"/>
      <c r="I19" s="96" t="str">
        <f>[12]MIR!$H$15</f>
        <v>Plan Municipal de Desarrollo, Plan Estatal y Plataforma de Transparencia, PbR, POAs.</v>
      </c>
      <c r="J19" s="86"/>
      <c r="K19" s="67" t="s">
        <v>580</v>
      </c>
      <c r="L19" s="11">
        <v>3</v>
      </c>
      <c r="M19" s="78" t="s">
        <v>606</v>
      </c>
      <c r="N19" s="78" t="s">
        <v>608</v>
      </c>
      <c r="O19" s="5">
        <v>0.75</v>
      </c>
      <c r="P19" s="210" t="s">
        <v>135</v>
      </c>
      <c r="Q19" s="86"/>
    </row>
    <row r="20" spans="1:18" ht="141.75" customHeight="1" x14ac:dyDescent="0.25">
      <c r="A20" s="2" t="s">
        <v>29</v>
      </c>
      <c r="B20" s="93" t="str">
        <f>[12]MIR!$B$16</f>
        <v xml:space="preserve"> Atención a la  importancia de  planeación estratégica para la ejecución y desarrollo con éxito de la Administración Municipal de Eduardo Neri.</v>
      </c>
      <c r="C20" s="93"/>
      <c r="D20" s="93"/>
      <c r="E20" s="93" t="str">
        <f>[12]MIR!$C$16</f>
        <v>Efectiva  planeación  para la ejecución y desarrollo con éxito de la Administración Municipal de Eduardo Neri.</v>
      </c>
      <c r="F20" s="93"/>
      <c r="G20" s="86" t="str">
        <f>[12]MIR!$G$16</f>
        <v>Porcentaje de Efectividad = No. De Acciones Realizadas / No. De Acciones Programadas * 100             PE=NAR/NAP *100</v>
      </c>
      <c r="H20" s="86"/>
      <c r="I20" s="96" t="str">
        <f>[12]MIR!$H$16</f>
        <v>Plan Municipal de Desarrollo, Plan Estatal y Plataforma de Transparencia, PbR, POAs.</v>
      </c>
      <c r="J20" s="86"/>
      <c r="K20" s="67" t="s">
        <v>580</v>
      </c>
      <c r="L20" s="74">
        <v>3</v>
      </c>
      <c r="M20" s="78" t="s">
        <v>606</v>
      </c>
      <c r="N20" s="78" t="s">
        <v>608</v>
      </c>
      <c r="O20" s="5">
        <v>0.75</v>
      </c>
      <c r="P20" s="210" t="s">
        <v>135</v>
      </c>
      <c r="Q20" s="86"/>
    </row>
    <row r="21" spans="1:18" ht="116.25" customHeight="1" x14ac:dyDescent="0.25">
      <c r="A21" s="2" t="s">
        <v>78</v>
      </c>
      <c r="B21" s="93" t="str">
        <f>[12]MIR!$B$17</f>
        <v>Eficiente planeación ordenada y amplios criterios para establecer prioridades por parte de las áreas administrativas.</v>
      </c>
      <c r="C21" s="93"/>
      <c r="D21" s="93"/>
      <c r="E21" s="93" t="str">
        <f>[12]MIR!$C$17</f>
        <v>Adecuadas condiciones de  información recibida por parte de las areas administrativas.</v>
      </c>
      <c r="F21" s="93"/>
      <c r="G21" s="86" t="s">
        <v>130</v>
      </c>
      <c r="H21" s="86"/>
      <c r="I21" s="96" t="str">
        <f>[12]MIR!$H$17</f>
        <v>Plan Municipal de Desarrollo, Plan Estatal y Plataforma de Transparencia, PbR, POAs.</v>
      </c>
      <c r="J21" s="86"/>
      <c r="K21" s="67" t="s">
        <v>580</v>
      </c>
      <c r="L21" s="74">
        <v>3</v>
      </c>
      <c r="M21" s="78" t="s">
        <v>606</v>
      </c>
      <c r="N21" s="78" t="s">
        <v>608</v>
      </c>
      <c r="O21" s="5">
        <v>0.75</v>
      </c>
      <c r="P21" s="210" t="s">
        <v>135</v>
      </c>
      <c r="Q21" s="86"/>
    </row>
    <row r="22" spans="1:18" ht="106.5" customHeight="1" x14ac:dyDescent="0.25">
      <c r="A22" s="2" t="s">
        <v>79</v>
      </c>
      <c r="B22" s="93" t="str">
        <f>[12]MIR!$B$21</f>
        <v>Aumento en el índice de unidades informativas formales.</v>
      </c>
      <c r="C22" s="93"/>
      <c r="D22" s="93"/>
      <c r="E22" s="93" t="str">
        <f>[12]MIR!$C$21</f>
        <v>Aumento en el índice de unidades informativas formales.</v>
      </c>
      <c r="F22" s="93"/>
      <c r="G22" s="211" t="s">
        <v>131</v>
      </c>
      <c r="H22" s="211"/>
      <c r="I22" s="96" t="str">
        <f>[12]MIR!$H$21</f>
        <v>Plan Municipal de Desarrollo, Plan Estatal y Plataforma de Transparencia.</v>
      </c>
      <c r="J22" s="86"/>
      <c r="K22" s="67" t="s">
        <v>580</v>
      </c>
      <c r="L22" s="74">
        <v>3</v>
      </c>
      <c r="M22" s="78" t="s">
        <v>606</v>
      </c>
      <c r="N22" s="78" t="s">
        <v>608</v>
      </c>
      <c r="O22" s="5">
        <v>0.75</v>
      </c>
      <c r="P22" s="210" t="s">
        <v>135</v>
      </c>
      <c r="Q22" s="86"/>
    </row>
    <row r="23" spans="1:18" x14ac:dyDescent="0.25">
      <c r="A23" s="94" t="s">
        <v>30</v>
      </c>
      <c r="B23" s="94"/>
      <c r="C23" s="94"/>
      <c r="D23" s="94"/>
      <c r="E23" s="94"/>
      <c r="F23" s="94"/>
      <c r="G23" s="94"/>
      <c r="H23" s="94"/>
      <c r="I23" s="94"/>
      <c r="J23" s="94"/>
      <c r="K23" s="94"/>
      <c r="L23" s="94"/>
      <c r="M23" s="94"/>
      <c r="N23" s="94"/>
      <c r="O23" s="94"/>
      <c r="P23" s="94"/>
      <c r="Q23" s="94"/>
    </row>
    <row r="24" spans="1:18" ht="153.75" customHeight="1" x14ac:dyDescent="0.25">
      <c r="A24" s="3" t="s">
        <v>127</v>
      </c>
      <c r="B24" s="93" t="str">
        <f>[12]MIR!$B$18</f>
        <v xml:space="preserve">Mayor comunicación para mejorar el desarrollo de resultados y  análisis. de las distintas Áreas Municipales. </v>
      </c>
      <c r="C24" s="93"/>
      <c r="D24" s="93"/>
      <c r="E24" s="93" t="str">
        <f>[12]MIR!$C$18</f>
        <v xml:space="preserve">Capacitación y asesoríao en la elaboración y seguimiento mensual y anual de los Programas Operativos Anuales de las distintas Áreas Municipales. </v>
      </c>
      <c r="F24" s="93"/>
      <c r="G24" s="86" t="str">
        <f>[12]MIR!$G$18</f>
        <v>Porcentaje de Capacitación = (No. De Áreas Capacitadas / No. Total de Áreas) * 100                               PC= (NAC/NTA) * 100</v>
      </c>
      <c r="H24" s="86"/>
      <c r="I24" s="96" t="str">
        <f>[12]MIR!$H$18</f>
        <v>Listas de asistencia, Plan de Formación, Evidencias fotográficas</v>
      </c>
      <c r="J24" s="86"/>
      <c r="K24" s="68" t="s">
        <v>578</v>
      </c>
      <c r="L24" s="73">
        <v>3</v>
      </c>
      <c r="M24" s="78" t="s">
        <v>606</v>
      </c>
      <c r="N24" s="78" t="s">
        <v>608</v>
      </c>
      <c r="O24" s="5">
        <v>0.75</v>
      </c>
      <c r="P24" s="210" t="s">
        <v>135</v>
      </c>
      <c r="Q24" s="86"/>
    </row>
    <row r="25" spans="1:18" ht="90.75" customHeight="1" x14ac:dyDescent="0.25">
      <c r="A25" s="3" t="s">
        <v>81</v>
      </c>
      <c r="B25" s="93" t="str">
        <f>[12]MIR!$B$19</f>
        <v xml:space="preserve">Elaboración del Programa Operativo Anual del Municipio. Apoyar y definir tiempos para la gestión estratégica. </v>
      </c>
      <c r="C25" s="93"/>
      <c r="D25" s="93"/>
      <c r="E25" s="93" t="str">
        <f>[12]MIR!$C$19</f>
        <v>Elaboración del Programa Operativo Anual del Municipio.</v>
      </c>
      <c r="F25" s="93"/>
      <c r="G25" s="86" t="str">
        <f>[12]MIR!$G$19</f>
        <v>Porcentaje de POA =( No. De POA Elaborados / No. Total de POA Programados) * 100      PPOA=(NPOAE/NTPOAP) * 100</v>
      </c>
      <c r="H25" s="86"/>
      <c r="I25" s="96" t="s">
        <v>133</v>
      </c>
      <c r="J25" s="86"/>
      <c r="K25" s="68" t="s">
        <v>578</v>
      </c>
      <c r="L25" s="73">
        <v>3</v>
      </c>
      <c r="M25" s="78" t="s">
        <v>606</v>
      </c>
      <c r="N25" s="78" t="s">
        <v>608</v>
      </c>
      <c r="O25" s="5">
        <v>0.75</v>
      </c>
      <c r="P25" s="210" t="s">
        <v>135</v>
      </c>
      <c r="Q25" s="86"/>
      <c r="R25" t="s">
        <v>34</v>
      </c>
    </row>
    <row r="26" spans="1:18" ht="130.5" customHeight="1" x14ac:dyDescent="0.25">
      <c r="A26" s="3" t="s">
        <v>82</v>
      </c>
      <c r="B26" s="93" t="str">
        <f>[12]MIR!$B$20</f>
        <v>Asesoría en el establecimiento de objetivos, metas, líneas de acción e indicadores de las diversas Áreas Municipales.</v>
      </c>
      <c r="C26" s="93"/>
      <c r="D26" s="93"/>
      <c r="E26" s="212" t="str">
        <f>[12]MIR!$C$20</f>
        <v>Asesoría en el establecimiento de objetivos, metas, líneas de acción e indicadores de las diversas Áreas Municipales.</v>
      </c>
      <c r="F26" s="214"/>
      <c r="G26" s="98" t="s">
        <v>132</v>
      </c>
      <c r="H26" s="100"/>
      <c r="I26" s="101" t="s">
        <v>134</v>
      </c>
      <c r="J26" s="102"/>
      <c r="K26" s="68" t="s">
        <v>578</v>
      </c>
      <c r="L26" s="74">
        <v>3</v>
      </c>
      <c r="M26" s="78" t="s">
        <v>606</v>
      </c>
      <c r="N26" s="78" t="s">
        <v>608</v>
      </c>
      <c r="O26" s="5">
        <v>0.75</v>
      </c>
      <c r="P26" s="210" t="s">
        <v>135</v>
      </c>
      <c r="Q26" s="86"/>
    </row>
    <row r="27" spans="1:18" ht="124.5" customHeight="1" x14ac:dyDescent="0.25">
      <c r="A27" s="3" t="s">
        <v>84</v>
      </c>
      <c r="B27" s="212" t="str">
        <f>[12]MIR!$B$22</f>
        <v>Revisión y Seguimiento del Presupuesto Basado en Resultados de las diversas Áreas Municipales.</v>
      </c>
      <c r="C27" s="213"/>
      <c r="D27" s="214"/>
      <c r="E27" s="212" t="str">
        <f>[12]MIR!$C$22</f>
        <v>Revisión y Seguimiento del Presupuesto Basado en Resultados de las diversas Áreas Municipales.</v>
      </c>
      <c r="F27" s="214"/>
      <c r="G27" s="98" t="str">
        <f>[12]MIR!$G$22</f>
        <v>Porcentaje de PbR = (No. De PbR Elaborados / No. Total de PbR Programados) * 100      PPOA=(NPbRE/NTPbRP) * 100</v>
      </c>
      <c r="H27" s="100"/>
      <c r="I27" s="101" t="s">
        <v>133</v>
      </c>
      <c r="J27" s="102"/>
      <c r="K27" s="68" t="s">
        <v>578</v>
      </c>
      <c r="L27" s="74">
        <v>3</v>
      </c>
      <c r="M27" s="78" t="s">
        <v>606</v>
      </c>
      <c r="N27" s="78" t="s">
        <v>608</v>
      </c>
      <c r="O27" s="5">
        <v>0.75</v>
      </c>
      <c r="P27" s="210" t="s">
        <v>135</v>
      </c>
      <c r="Q27" s="86"/>
    </row>
    <row r="28" spans="1:18" ht="98.25" customHeight="1" x14ac:dyDescent="0.25">
      <c r="A28" s="3" t="s">
        <v>128</v>
      </c>
      <c r="B28" s="212" t="str">
        <f>[12]MIR!$B$23</f>
        <v xml:space="preserve">Elaboracion del  Tercer  Informe de Gobierno </v>
      </c>
      <c r="C28" s="213"/>
      <c r="D28" s="214"/>
      <c r="E28" s="212" t="str">
        <f>[12]MIR!$C$23</f>
        <v xml:space="preserve">Elaboracion del  Segundo Informe de Gobierno </v>
      </c>
      <c r="F28" s="214"/>
      <c r="G28" s="98" t="str">
        <f>[12]MIR!$G$23</f>
        <v>Porcentaje de PbR = (No. De PbR Elaborados / No. Total de PbR Programados) * 100      PPOA=(NPbRE/NTPbRP) * 100</v>
      </c>
      <c r="H28" s="100"/>
      <c r="I28" s="101" t="str">
        <f t="shared" ref="I28" si="0">$I$27</f>
        <v>Expedientes.</v>
      </c>
      <c r="J28" s="102"/>
      <c r="K28" s="68" t="s">
        <v>578</v>
      </c>
      <c r="L28" s="74">
        <v>3</v>
      </c>
      <c r="M28" s="78" t="s">
        <v>606</v>
      </c>
      <c r="N28" s="78" t="s">
        <v>608</v>
      </c>
      <c r="O28" s="5">
        <v>0.75</v>
      </c>
      <c r="P28" s="210" t="s">
        <v>135</v>
      </c>
      <c r="Q28" s="86"/>
    </row>
    <row r="29" spans="1:18" ht="121.5" customHeight="1" x14ac:dyDescent="0.25">
      <c r="A29" s="3" t="s">
        <v>235</v>
      </c>
      <c r="B29" s="212" t="str">
        <f>[12]MIR!$B$24</f>
        <v xml:space="preserve">Modificacion del Organigrama municipal </v>
      </c>
      <c r="C29" s="213"/>
      <c r="D29" s="214"/>
      <c r="E29" s="212" t="str">
        <f>B28</f>
        <v xml:space="preserve">Elaboracion del  Tercer  Informe de Gobierno </v>
      </c>
      <c r="F29" s="214"/>
      <c r="G29" s="212" t="str">
        <f>[12]MIR!$G$24</f>
        <v>Porcentaje de PbR = (No. De PbR Elaborados / No. Total de PbR Programados) * 100      PPOA=(NPbRE/NTPbRP) * 100</v>
      </c>
      <c r="H29" s="214"/>
      <c r="I29" s="101" t="str">
        <f>[12]MIR!$H$24</f>
        <v>Expedientes.</v>
      </c>
      <c r="J29" s="102"/>
      <c r="K29" s="68" t="s">
        <v>578</v>
      </c>
      <c r="L29" s="74">
        <v>3</v>
      </c>
      <c r="M29" s="78" t="s">
        <v>606</v>
      </c>
      <c r="N29" s="78" t="s">
        <v>608</v>
      </c>
      <c r="O29" s="5">
        <v>0.75</v>
      </c>
      <c r="P29" s="210" t="s">
        <v>135</v>
      </c>
      <c r="Q29" s="86"/>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1"/>
      <c r="G33" s="1"/>
      <c r="H33" s="1"/>
      <c r="I33" s="1"/>
      <c r="J33" s="1"/>
      <c r="K33" s="1"/>
      <c r="L33" s="1"/>
      <c r="M33" s="1"/>
      <c r="N33" s="1"/>
      <c r="O33" s="1"/>
      <c r="P33" s="1"/>
      <c r="Q33" s="1"/>
    </row>
    <row r="34" spans="1:17" x14ac:dyDescent="0.25">
      <c r="A34" s="1"/>
      <c r="B34" s="1"/>
      <c r="C34" s="1"/>
      <c r="D34" s="1"/>
      <c r="E34" s="1"/>
      <c r="F34" s="1"/>
      <c r="G34" s="1"/>
      <c r="H34" s="1"/>
      <c r="I34" s="1"/>
      <c r="J34" s="1"/>
      <c r="K34" s="1"/>
      <c r="L34" s="1"/>
      <c r="M34" s="1"/>
      <c r="N34" s="1"/>
      <c r="O34" s="1"/>
      <c r="P34" s="1"/>
      <c r="Q34" s="1"/>
    </row>
    <row r="35" spans="1:17" x14ac:dyDescent="0.25">
      <c r="A35" s="1"/>
      <c r="B35" s="1"/>
      <c r="C35" s="1"/>
      <c r="D35" s="1"/>
      <c r="E35" s="1"/>
      <c r="F35" s="97"/>
      <c r="G35" s="97"/>
      <c r="H35" s="97"/>
      <c r="I35" s="1"/>
      <c r="J35" s="1"/>
      <c r="K35" s="1"/>
      <c r="L35" s="1"/>
      <c r="M35" s="1"/>
      <c r="N35" s="1"/>
      <c r="O35" s="1"/>
      <c r="P35" s="1"/>
      <c r="Q35" s="1"/>
    </row>
    <row r="36" spans="1:17" x14ac:dyDescent="0.25">
      <c r="A36" s="1"/>
      <c r="B36" s="1"/>
      <c r="C36" s="1"/>
      <c r="D36" s="1"/>
      <c r="E36" s="1"/>
      <c r="F36" s="97"/>
      <c r="G36" s="97"/>
      <c r="H36" s="97"/>
      <c r="I36" s="1"/>
      <c r="J36" s="1"/>
      <c r="K36" s="1"/>
      <c r="L36" s="1"/>
      <c r="M36" s="1"/>
      <c r="N36" s="1"/>
      <c r="O36" s="1"/>
      <c r="P36" s="1"/>
      <c r="Q36" s="1"/>
    </row>
    <row r="37" spans="1:17" x14ac:dyDescent="0.25">
      <c r="A37" s="1"/>
      <c r="B37" s="1"/>
      <c r="C37" s="1"/>
      <c r="D37" s="1"/>
      <c r="E37" s="1"/>
      <c r="F37" s="1"/>
      <c r="G37" s="1"/>
      <c r="H37" s="1"/>
      <c r="I37" s="1"/>
      <c r="J37" s="1"/>
      <c r="K37" s="1"/>
      <c r="L37" s="1"/>
      <c r="M37" s="1"/>
      <c r="N37" s="1"/>
      <c r="O37" s="1"/>
      <c r="P37" s="1"/>
      <c r="Q37" s="1"/>
    </row>
    <row r="38" spans="1:17" s="1" customFormat="1" x14ac:dyDescent="0.25">
      <c r="F38"/>
    </row>
    <row r="39" spans="1:17" s="1" customFormat="1" x14ac:dyDescent="0.25"/>
    <row r="40" spans="1:17" s="1" customFormat="1" x14ac:dyDescent="0.25"/>
    <row r="41" spans="1:17" x14ac:dyDescent="0.25">
      <c r="A41" s="1"/>
      <c r="B41" s="1"/>
      <c r="C41" s="1"/>
      <c r="D41" s="1"/>
      <c r="E41" s="1"/>
      <c r="F41" s="1"/>
      <c r="G41" s="1"/>
      <c r="H41" s="1"/>
      <c r="I41" s="1"/>
      <c r="J41" s="1"/>
      <c r="K41" s="1"/>
      <c r="L41" s="1"/>
      <c r="M41" s="1"/>
      <c r="N41" s="1"/>
      <c r="O41" s="1"/>
      <c r="P41" s="1"/>
      <c r="Q41" s="1"/>
    </row>
  </sheetData>
  <mergeCells count="89">
    <mergeCell ref="F35:H36"/>
    <mergeCell ref="B25:D25"/>
    <mergeCell ref="E25:F25"/>
    <mergeCell ref="G25:H25"/>
    <mergeCell ref="I25:J25"/>
    <mergeCell ref="E29:F29"/>
    <mergeCell ref="G27:H27"/>
    <mergeCell ref="G29:H29"/>
    <mergeCell ref="I27:J27"/>
    <mergeCell ref="I29:J29"/>
    <mergeCell ref="P25:Q25"/>
    <mergeCell ref="B26:D26"/>
    <mergeCell ref="B29:D29"/>
    <mergeCell ref="E26:F26"/>
    <mergeCell ref="G26:H26"/>
    <mergeCell ref="I26:J26"/>
    <mergeCell ref="B27:D27"/>
    <mergeCell ref="E27:F27"/>
    <mergeCell ref="P26:Q26"/>
    <mergeCell ref="P27:Q27"/>
    <mergeCell ref="P29:Q29"/>
    <mergeCell ref="B28:D28"/>
    <mergeCell ref="E28:F28"/>
    <mergeCell ref="G28:H28"/>
    <mergeCell ref="I28:J28"/>
    <mergeCell ref="P28:Q28"/>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A15:Q15"/>
    <mergeCell ref="A16:A18"/>
    <mergeCell ref="B16:D18"/>
    <mergeCell ref="E16:M16"/>
    <mergeCell ref="N16:O16"/>
    <mergeCell ref="P16:Q18"/>
    <mergeCell ref="E17:F18"/>
    <mergeCell ref="G17:H18"/>
    <mergeCell ref="I17:J18"/>
    <mergeCell ref="K17:K18"/>
    <mergeCell ref="L17:M17"/>
    <mergeCell ref="N17:N18"/>
    <mergeCell ref="O17:O18"/>
    <mergeCell ref="B11:E11"/>
    <mergeCell ref="G11:L11"/>
    <mergeCell ref="N11:Q11"/>
    <mergeCell ref="M13:M14"/>
    <mergeCell ref="N13:Q14"/>
    <mergeCell ref="I13:L14"/>
    <mergeCell ref="A12:Q12"/>
    <mergeCell ref="A13:A14"/>
    <mergeCell ref="B13:C14"/>
    <mergeCell ref="D13:D14"/>
    <mergeCell ref="E13:G14"/>
    <mergeCell ref="H13:H14"/>
    <mergeCell ref="A10:Q10"/>
    <mergeCell ref="B2:P4"/>
    <mergeCell ref="B5:P5"/>
    <mergeCell ref="A7:Q7"/>
    <mergeCell ref="A8:C9"/>
    <mergeCell ref="D8:H9"/>
    <mergeCell ref="I8:I9"/>
    <mergeCell ref="J8:K9"/>
    <mergeCell ref="L8:L9"/>
    <mergeCell ref="M8:N9"/>
    <mergeCell ref="O8:O9"/>
    <mergeCell ref="P8:Q9"/>
  </mergeCells>
  <pageMargins left="0.70866141732283472" right="0.70866141732283472" top="0.74803149606299213" bottom="0.94488188976377963" header="0.31496062992125984" footer="0.31496062992125984"/>
  <pageSetup scale="53" orientation="landscape" horizontalDpi="4294967292"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opLeftCell="A4" zoomScale="60" zoomScaleNormal="60" zoomScaleSheetLayoutView="70" workbookViewId="0">
      <selection activeCell="M20" sqref="M20:N20"/>
    </sheetView>
  </sheetViews>
  <sheetFormatPr baseColWidth="10" defaultColWidth="10.875" defaultRowHeight="15.75" x14ac:dyDescent="0.25"/>
  <cols>
    <col min="1" max="1" width="15.25" customWidth="1"/>
    <col min="3" max="3" width="6.875" customWidth="1"/>
    <col min="4" max="4" width="16" customWidth="1"/>
    <col min="6" max="6" width="10" customWidth="1"/>
    <col min="8" max="8" width="12.875" customWidth="1"/>
    <col min="9" max="9" width="13.375" customWidth="1"/>
    <col min="10" max="10" width="9.125" customWidth="1"/>
    <col min="11" max="11" width="15.5" customWidth="1"/>
    <col min="12" max="12" width="12.625" customWidth="1"/>
    <col min="13" max="13" width="14.375" customWidth="1"/>
    <col min="14" max="14" width="15.875" customWidth="1"/>
    <col min="15" max="15" width="12" customWidth="1"/>
    <col min="17" max="17" width="7.125" customWidth="1"/>
  </cols>
  <sheetData>
    <row r="1" spans="1:17" x14ac:dyDescent="0.25">
      <c r="A1" s="1"/>
      <c r="B1" s="1"/>
      <c r="C1" s="1"/>
      <c r="D1" s="1"/>
      <c r="E1" s="1"/>
      <c r="F1" s="1"/>
      <c r="G1" s="1"/>
      <c r="H1" s="1"/>
      <c r="I1" s="1"/>
      <c r="J1" s="1"/>
      <c r="K1" s="1"/>
      <c r="L1" s="1"/>
      <c r="M1" s="1"/>
      <c r="N1" s="1"/>
      <c r="O1" s="1"/>
      <c r="P1" s="1"/>
      <c r="Q1" s="1"/>
    </row>
    <row r="2" spans="1:17" ht="34.5" customHeight="1"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ht="25.5" customHeight="1"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145" t="s">
        <v>26</v>
      </c>
      <c r="B7" s="146"/>
      <c r="C7" s="146"/>
      <c r="D7" s="146"/>
      <c r="E7" s="146"/>
      <c r="F7" s="146"/>
      <c r="G7" s="146"/>
      <c r="H7" s="146"/>
      <c r="I7" s="146"/>
      <c r="J7" s="146"/>
      <c r="K7" s="146"/>
      <c r="L7" s="146"/>
      <c r="M7" s="146"/>
      <c r="N7" s="146"/>
      <c r="O7" s="146"/>
      <c r="P7" s="146"/>
      <c r="Q7" s="147"/>
    </row>
    <row r="8" spans="1:17" ht="15.75" customHeight="1" x14ac:dyDescent="0.25">
      <c r="A8" s="148" t="s">
        <v>0</v>
      </c>
      <c r="B8" s="149"/>
      <c r="C8" s="150"/>
      <c r="D8" s="215" t="s">
        <v>544</v>
      </c>
      <c r="E8" s="216"/>
      <c r="F8" s="216"/>
      <c r="G8" s="216"/>
      <c r="H8" s="217"/>
      <c r="I8" s="160" t="s">
        <v>1</v>
      </c>
      <c r="J8" s="162" t="s">
        <v>605</v>
      </c>
      <c r="K8" s="163"/>
      <c r="L8" s="160" t="s">
        <v>2</v>
      </c>
      <c r="M8" s="221" t="str">
        <f>[13]MIR!$C$7</f>
        <v>Programa 5. salud para todos.</v>
      </c>
      <c r="N8" s="222"/>
      <c r="O8" s="160" t="s">
        <v>3</v>
      </c>
      <c r="P8" s="215" t="s">
        <v>545</v>
      </c>
      <c r="Q8" s="217"/>
    </row>
    <row r="9" spans="1:17" ht="61.5" customHeight="1" x14ac:dyDescent="0.25">
      <c r="A9" s="151"/>
      <c r="B9" s="152"/>
      <c r="C9" s="153"/>
      <c r="D9" s="218"/>
      <c r="E9" s="219"/>
      <c r="F9" s="219"/>
      <c r="G9" s="219"/>
      <c r="H9" s="220"/>
      <c r="I9" s="161"/>
      <c r="J9" s="164"/>
      <c r="K9" s="165"/>
      <c r="L9" s="161"/>
      <c r="M9" s="223"/>
      <c r="N9" s="224"/>
      <c r="O9" s="161"/>
      <c r="P9" s="218"/>
      <c r="Q9" s="220"/>
    </row>
    <row r="10" spans="1:17" ht="19.5" customHeight="1" x14ac:dyDescent="0.25">
      <c r="A10" s="145" t="s">
        <v>27</v>
      </c>
      <c r="B10" s="146"/>
      <c r="C10" s="146"/>
      <c r="D10" s="146"/>
      <c r="E10" s="146"/>
      <c r="F10" s="146"/>
      <c r="G10" s="146"/>
      <c r="H10" s="146"/>
      <c r="I10" s="146"/>
      <c r="J10" s="146"/>
      <c r="K10" s="146"/>
      <c r="L10" s="146"/>
      <c r="M10" s="146"/>
      <c r="N10" s="146"/>
      <c r="O10" s="146"/>
      <c r="P10" s="146"/>
      <c r="Q10" s="147"/>
    </row>
    <row r="11" spans="1:17" ht="29.1" customHeight="1" x14ac:dyDescent="0.25">
      <c r="A11" s="10" t="s">
        <v>4</v>
      </c>
      <c r="B11" s="104" t="s">
        <v>122</v>
      </c>
      <c r="C11" s="225"/>
      <c r="D11" s="225"/>
      <c r="E11" s="226"/>
      <c r="F11" s="10" t="s">
        <v>5</v>
      </c>
      <c r="G11" s="104" t="s">
        <v>405</v>
      </c>
      <c r="H11" s="225"/>
      <c r="I11" s="225"/>
      <c r="J11" s="225"/>
      <c r="K11" s="225"/>
      <c r="L11" s="226"/>
      <c r="M11" s="7" t="s">
        <v>6</v>
      </c>
      <c r="N11" s="104" t="s">
        <v>406</v>
      </c>
      <c r="O11" s="225"/>
      <c r="P11" s="225"/>
      <c r="Q11" s="226"/>
    </row>
    <row r="12" spans="1:17" ht="19.5" customHeight="1" x14ac:dyDescent="0.25">
      <c r="A12" s="145" t="s">
        <v>25</v>
      </c>
      <c r="B12" s="146"/>
      <c r="C12" s="146"/>
      <c r="D12" s="146"/>
      <c r="E12" s="146"/>
      <c r="F12" s="146"/>
      <c r="G12" s="146"/>
      <c r="H12" s="146"/>
      <c r="I12" s="146"/>
      <c r="J12" s="146"/>
      <c r="K12" s="146"/>
      <c r="L12" s="146"/>
      <c r="M12" s="146"/>
      <c r="N12" s="146"/>
      <c r="O12" s="146"/>
      <c r="P12" s="146"/>
      <c r="Q12" s="147"/>
    </row>
    <row r="13" spans="1:17" ht="15.75" customHeight="1" x14ac:dyDescent="0.25">
      <c r="A13" s="160" t="s">
        <v>7</v>
      </c>
      <c r="B13" s="124" t="str">
        <f>[13]MIR!$C$8</f>
        <v>EJE: 1 Dimensión social desarrollo integral e incluyente.</v>
      </c>
      <c r="C13" s="126"/>
      <c r="D13" s="200" t="s">
        <v>8</v>
      </c>
      <c r="E13" s="221" t="str">
        <f>[13]MIR!$C$9</f>
        <v>Gestionar las condiciones para focalizar, incorporar y atender con calidad el sistema de salud, con la finalidad de reducir los padecimientos actuales y futuros del municipio de Eduardo Neri.</v>
      </c>
      <c r="F13" s="227"/>
      <c r="G13" s="222"/>
      <c r="H13" s="200" t="s">
        <v>9</v>
      </c>
      <c r="I13" s="124" t="str">
        <f>[13]MIR!$C$10</f>
        <v>• Crear iniciativas para mejorar las condiciones de salud de la sociedad del municipio en materia de prevención, deporte y salubridad con atención prioritaria.
• Fomentar un sistema de atención y promoción a la inclusión de los grupos vulnerables mediante la participación activa de todos los sectores sociales.</v>
      </c>
      <c r="J13" s="125"/>
      <c r="K13" s="125"/>
      <c r="L13" s="126"/>
      <c r="M13" s="160" t="s">
        <v>10</v>
      </c>
      <c r="N13" s="221" t="str">
        <f>[13]MIR!$C$11</f>
        <v>5.1 Evaluación y mejoramiento del servicio de salud. 5.2 Diagnóstico de salud municipal 5.3 Servicio de primeros auxilios.</v>
      </c>
      <c r="O13" s="227"/>
      <c r="P13" s="227"/>
      <c r="Q13" s="222"/>
    </row>
    <row r="14" spans="1:17" ht="120" customHeight="1" x14ac:dyDescent="0.25">
      <c r="A14" s="161"/>
      <c r="B14" s="127"/>
      <c r="C14" s="129"/>
      <c r="D14" s="201"/>
      <c r="E14" s="223"/>
      <c r="F14" s="228"/>
      <c r="G14" s="224"/>
      <c r="H14" s="201"/>
      <c r="I14" s="127"/>
      <c r="J14" s="128"/>
      <c r="K14" s="128"/>
      <c r="L14" s="129"/>
      <c r="M14" s="161"/>
      <c r="N14" s="223"/>
      <c r="O14" s="228"/>
      <c r="P14" s="228"/>
      <c r="Q14" s="224"/>
    </row>
    <row r="15" spans="1:17" ht="17.25" customHeight="1" x14ac:dyDescent="0.25">
      <c r="A15" s="181" t="s">
        <v>24</v>
      </c>
      <c r="B15" s="182"/>
      <c r="C15" s="182"/>
      <c r="D15" s="182"/>
      <c r="E15" s="182"/>
      <c r="F15" s="182"/>
      <c r="G15" s="182"/>
      <c r="H15" s="182"/>
      <c r="I15" s="182"/>
      <c r="J15" s="182"/>
      <c r="K15" s="182"/>
      <c r="L15" s="182"/>
      <c r="M15" s="182"/>
      <c r="N15" s="182"/>
      <c r="O15" s="182"/>
      <c r="P15" s="182"/>
      <c r="Q15" s="183"/>
    </row>
    <row r="16" spans="1:17" ht="21" customHeight="1" x14ac:dyDescent="0.25">
      <c r="A16" s="160" t="s">
        <v>11</v>
      </c>
      <c r="B16" s="148" t="s">
        <v>12</v>
      </c>
      <c r="C16" s="149"/>
      <c r="D16" s="150"/>
      <c r="E16" s="181" t="s">
        <v>22</v>
      </c>
      <c r="F16" s="182"/>
      <c r="G16" s="182"/>
      <c r="H16" s="182"/>
      <c r="I16" s="182"/>
      <c r="J16" s="182"/>
      <c r="K16" s="182"/>
      <c r="L16" s="182"/>
      <c r="M16" s="183"/>
      <c r="N16" s="188" t="s">
        <v>23</v>
      </c>
      <c r="O16" s="189"/>
      <c r="P16" s="190" t="s">
        <v>21</v>
      </c>
      <c r="Q16" s="191"/>
    </row>
    <row r="17" spans="1:18" ht="15.95" customHeight="1" x14ac:dyDescent="0.25">
      <c r="A17" s="184"/>
      <c r="B17" s="185"/>
      <c r="C17" s="186"/>
      <c r="D17" s="187"/>
      <c r="E17" s="148" t="s">
        <v>13</v>
      </c>
      <c r="F17" s="150"/>
      <c r="G17" s="148" t="s">
        <v>14</v>
      </c>
      <c r="H17" s="150"/>
      <c r="I17" s="148" t="s">
        <v>15</v>
      </c>
      <c r="J17" s="150"/>
      <c r="K17" s="160" t="s">
        <v>16</v>
      </c>
      <c r="L17" s="145" t="s">
        <v>17</v>
      </c>
      <c r="M17" s="147"/>
      <c r="N17" s="160" t="s">
        <v>19</v>
      </c>
      <c r="O17" s="160" t="s">
        <v>20</v>
      </c>
      <c r="P17" s="192"/>
      <c r="Q17" s="193"/>
    </row>
    <row r="18" spans="1:18" ht="63.75" customHeight="1" x14ac:dyDescent="0.25">
      <c r="A18" s="161"/>
      <c r="B18" s="151"/>
      <c r="C18" s="152"/>
      <c r="D18" s="153"/>
      <c r="E18" s="151"/>
      <c r="F18" s="153"/>
      <c r="G18" s="151"/>
      <c r="H18" s="153"/>
      <c r="I18" s="151"/>
      <c r="J18" s="153"/>
      <c r="K18" s="161"/>
      <c r="L18" s="48" t="s">
        <v>578</v>
      </c>
      <c r="M18" s="48" t="s">
        <v>18</v>
      </c>
      <c r="N18" s="161"/>
      <c r="O18" s="161"/>
      <c r="P18" s="194"/>
      <c r="Q18" s="195"/>
    </row>
    <row r="19" spans="1:18" ht="134.25" customHeight="1" x14ac:dyDescent="0.25">
      <c r="A19" s="2" t="str">
        <f>[13]MIR!$A$15</f>
        <v>FIN</v>
      </c>
      <c r="B19" s="98" t="str">
        <f>[13]MIR!$B$15</f>
        <v>Suficientes servicios de Salud.</v>
      </c>
      <c r="C19" s="99"/>
      <c r="D19" s="100"/>
      <c r="E19" s="98" t="str">
        <f>[13]MIR!$C$15</f>
        <v>Brindar atención y tratamiento médico de calidad.</v>
      </c>
      <c r="F19" s="100"/>
      <c r="G19" s="98" t="str">
        <f>[13]MIR!$G$15</f>
        <v>Porcentaje de resoluciones aprobadas = (no. de proyectos terminados/ no. de proyectos programados) * 100.   PAP=(NPT/NPP) * 100</v>
      </c>
      <c r="H19" s="100"/>
      <c r="I19" s="101" t="str">
        <f>[13]MIR!$H$15</f>
        <v>Registro de asistencia, minutas de trabajo y evidencias fotográficas.</v>
      </c>
      <c r="J19" s="102"/>
      <c r="K19" s="67" t="s">
        <v>578</v>
      </c>
      <c r="L19" s="11">
        <v>3</v>
      </c>
      <c r="M19" s="78" t="s">
        <v>606</v>
      </c>
      <c r="N19" s="78" t="s">
        <v>608</v>
      </c>
      <c r="O19" s="5">
        <v>0.75</v>
      </c>
      <c r="P19" s="101" t="s">
        <v>605</v>
      </c>
      <c r="Q19" s="102"/>
    </row>
    <row r="20" spans="1:18" ht="126.75" customHeight="1" x14ac:dyDescent="0.25">
      <c r="A20" s="2" t="s">
        <v>29</v>
      </c>
      <c r="B20" s="98" t="str">
        <f>[13]MIR!$B$16</f>
        <v>Disminuir el índice de desconocimiento sobre enfermedades de atención en el primer nivel de salud, en la población del municipio de Eduardo Neri.</v>
      </c>
      <c r="C20" s="99"/>
      <c r="D20" s="100"/>
      <c r="E20" s="98" t="str">
        <f>[13]MIR!$C$16</f>
        <v>Porcentaje de cobertura de salud a la población del municipio y difusión de información médica eficiente.</v>
      </c>
      <c r="F20" s="100"/>
      <c r="G20" s="98" t="str">
        <f>[13]MIR!$G$16</f>
        <v>Porcentaje de resoluciones aprobadas = (no. de proyectos terminados/ no. de proyectos programados) * 100.   PAP=(NPT/NPP) * 101</v>
      </c>
      <c r="H20" s="100"/>
      <c r="I20" s="101" t="str">
        <f>[13]MIR!$H$16</f>
        <v>Registro de asistencia, minutas de trabajo y evidencias fotográficas.</v>
      </c>
      <c r="J20" s="102"/>
      <c r="K20" s="67" t="s">
        <v>578</v>
      </c>
      <c r="L20" s="74">
        <v>3</v>
      </c>
      <c r="M20" s="78" t="s">
        <v>606</v>
      </c>
      <c r="N20" s="78" t="s">
        <v>608</v>
      </c>
      <c r="O20" s="5">
        <v>0.75</v>
      </c>
      <c r="P20" s="101" t="s">
        <v>605</v>
      </c>
      <c r="Q20" s="102"/>
    </row>
    <row r="21" spans="1:18" ht="144.75" customHeight="1" x14ac:dyDescent="0.25">
      <c r="A21" s="2" t="s">
        <v>78</v>
      </c>
      <c r="B21" s="98" t="str">
        <f>[13]MIR!$B$17</f>
        <v>Seguimiento en el procedimiento de atención del paciente.</v>
      </c>
      <c r="C21" s="99"/>
      <c r="D21" s="100"/>
      <c r="E21" s="98" t="str">
        <f>[13]MIR!$C$17</f>
        <v>Porcentaje de consultas medico generales brindadas a la población en general.</v>
      </c>
      <c r="F21" s="100"/>
      <c r="G21" s="98" t="str">
        <f>[13]MIR!$G$17</f>
        <v>Porcentaje de resoluciones aprobadas = (no. de proyectos terminados/ no. de proyectos programados) * 100.   PAP=(NPT/NPP) * 102</v>
      </c>
      <c r="H21" s="100"/>
      <c r="I21" s="101" t="str">
        <f>[13]MIR!$H$17</f>
        <v>Registro de asistencia, minutas de trabajo y evidencias fotográficas.</v>
      </c>
      <c r="J21" s="102"/>
      <c r="K21" s="67" t="s">
        <v>578</v>
      </c>
      <c r="L21" s="74">
        <v>3</v>
      </c>
      <c r="M21" s="78" t="s">
        <v>606</v>
      </c>
      <c r="N21" s="78" t="s">
        <v>608</v>
      </c>
      <c r="O21" s="5">
        <v>0.75</v>
      </c>
      <c r="P21" s="101" t="s">
        <v>605</v>
      </c>
      <c r="Q21" s="102"/>
    </row>
    <row r="22" spans="1:18" ht="132" customHeight="1" x14ac:dyDescent="0.25">
      <c r="A22" s="2" t="s">
        <v>79</v>
      </c>
      <c r="B22" s="98" t="str">
        <f>[13]MIR!$B$21</f>
        <v>Eficiente presupuesto para campañas de información y prevención.</v>
      </c>
      <c r="C22" s="99"/>
      <c r="D22" s="100"/>
      <c r="E22" s="98" t="str">
        <f>[13]MIR!$C$21</f>
        <v>Porcentaje de programas gubernamentales difundidos en medios digitales y electrónicos..</v>
      </c>
      <c r="F22" s="100"/>
      <c r="G22" s="98" t="str">
        <f>[13]MIR!$G$21</f>
        <v>Porcentaje de resoluciones aprobadas = (no. de proyectos terminados/ no. de proyectos programados) * 100.   PAP=(NPT/NPP) * 106</v>
      </c>
      <c r="H22" s="100"/>
      <c r="I22" s="101" t="str">
        <f>[13]MIR!$H$21</f>
        <v>Registro de asistencia, minutas de trabajo y evidencias fotográficas.</v>
      </c>
      <c r="J22" s="102"/>
      <c r="K22" s="67" t="s">
        <v>578</v>
      </c>
      <c r="L22" s="74">
        <v>3</v>
      </c>
      <c r="M22" s="78" t="s">
        <v>606</v>
      </c>
      <c r="N22" s="78" t="s">
        <v>608</v>
      </c>
      <c r="O22" s="5">
        <v>0.75</v>
      </c>
      <c r="P22" s="101" t="s">
        <v>605</v>
      </c>
      <c r="Q22" s="102"/>
    </row>
    <row r="23" spans="1:18" ht="24.75" customHeight="1" x14ac:dyDescent="0.25">
      <c r="A23" s="181" t="s">
        <v>30</v>
      </c>
      <c r="B23" s="182"/>
      <c r="C23" s="182"/>
      <c r="D23" s="182"/>
      <c r="E23" s="182"/>
      <c r="F23" s="182"/>
      <c r="G23" s="182"/>
      <c r="H23" s="182"/>
      <c r="I23" s="182"/>
      <c r="J23" s="182"/>
      <c r="K23" s="182"/>
      <c r="L23" s="182"/>
      <c r="M23" s="182"/>
      <c r="N23" s="182"/>
      <c r="O23" s="182"/>
      <c r="P23" s="182"/>
      <c r="Q23" s="183"/>
    </row>
    <row r="24" spans="1:18" ht="123.75" customHeight="1" x14ac:dyDescent="0.25">
      <c r="A24" s="3" t="s">
        <v>89</v>
      </c>
      <c r="B24" s="98" t="str">
        <f>[13]MIR!$B$18</f>
        <v>Disminución de prevención de enfermedades.</v>
      </c>
      <c r="C24" s="99"/>
      <c r="D24" s="100"/>
      <c r="E24" s="98" t="s">
        <v>407</v>
      </c>
      <c r="F24" s="100"/>
      <c r="G24" s="98" t="str">
        <f>[13]MIR!$G$18</f>
        <v>Porcentaje de resoluciones aprobadas = (no. de proyectos terminados/ no. de proyectos programados) * 100.   PAP=(NPT/NPP) * 103</v>
      </c>
      <c r="H24" s="100"/>
      <c r="I24" s="101" t="str">
        <f>[13]MIR!$H$18</f>
        <v>Registro de asistencia, minutas de trabajo y evidencias fotográficas.</v>
      </c>
      <c r="J24" s="102"/>
      <c r="K24" s="67" t="s">
        <v>578</v>
      </c>
      <c r="L24" s="11">
        <v>3</v>
      </c>
      <c r="M24" s="78" t="s">
        <v>606</v>
      </c>
      <c r="N24" s="78" t="s">
        <v>608</v>
      </c>
      <c r="O24" s="5">
        <v>0.75</v>
      </c>
      <c r="P24" s="101" t="s">
        <v>605</v>
      </c>
      <c r="Q24" s="102"/>
    </row>
    <row r="25" spans="1:18" ht="120" customHeight="1" x14ac:dyDescent="0.25">
      <c r="A25" s="3" t="s">
        <v>81</v>
      </c>
      <c r="B25" s="98" t="str">
        <f>[13]MIR!$B$19</f>
        <v>Falta de atención medica de calidad.</v>
      </c>
      <c r="C25" s="99"/>
      <c r="D25" s="100"/>
      <c r="E25" s="98" t="s">
        <v>407</v>
      </c>
      <c r="F25" s="100"/>
      <c r="G25" s="98" t="str">
        <f>[13]MIR!$G$19</f>
        <v>Porcentaje de resoluciones aprobadas = (no. de proyectos terminados/ no. de proyectos programados) * 100.   PAP=(NPT/NPP) * 104</v>
      </c>
      <c r="H25" s="100"/>
      <c r="I25" s="101" t="str">
        <f>[13]MIR!$H$19</f>
        <v>Registro de asistencia, minutas de trabajo y evidencias fotográficas.</v>
      </c>
      <c r="J25" s="102"/>
      <c r="K25" s="67" t="s">
        <v>578</v>
      </c>
      <c r="L25" s="74">
        <v>3</v>
      </c>
      <c r="M25" s="78" t="s">
        <v>606</v>
      </c>
      <c r="N25" s="78" t="s">
        <v>608</v>
      </c>
      <c r="O25" s="5">
        <v>0.75</v>
      </c>
      <c r="P25" s="101" t="s">
        <v>605</v>
      </c>
      <c r="Q25" s="102"/>
      <c r="R25" t="s">
        <v>34</v>
      </c>
    </row>
    <row r="26" spans="1:18" ht="123.75" customHeight="1" x14ac:dyDescent="0.25">
      <c r="A26" s="3" t="s">
        <v>82</v>
      </c>
      <c r="B26" s="98" t="str">
        <f>[13]MIR!$B$20</f>
        <v>Abastamiento de medicamentos.</v>
      </c>
      <c r="C26" s="99"/>
      <c r="D26" s="100"/>
      <c r="E26" s="98" t="s">
        <v>385</v>
      </c>
      <c r="F26" s="100"/>
      <c r="G26" s="98" t="str">
        <f>[13]MIR!$G$20</f>
        <v>Porcentaje de resoluciones aprobadas = (no. de proyectos terminados/ no. de proyectos programados) * 100.   PAP=(NPT/NPP) * 105</v>
      </c>
      <c r="H26" s="100"/>
      <c r="I26" s="101" t="str">
        <f>[13]MIR!$H$20</f>
        <v>Registro de asistencia, minutas de trabajo y evidencias fotográficas.</v>
      </c>
      <c r="J26" s="102"/>
      <c r="K26" s="67" t="s">
        <v>578</v>
      </c>
      <c r="L26" s="74">
        <v>3</v>
      </c>
      <c r="M26" s="78" t="s">
        <v>606</v>
      </c>
      <c r="N26" s="78" t="s">
        <v>608</v>
      </c>
      <c r="O26" s="5">
        <v>0.75</v>
      </c>
      <c r="P26" s="101" t="s">
        <v>605</v>
      </c>
      <c r="Q26" s="102"/>
    </row>
    <row r="27" spans="1:18" ht="127.5" customHeight="1" x14ac:dyDescent="0.25">
      <c r="A27" s="3" t="s">
        <v>84</v>
      </c>
      <c r="B27" s="98" t="str">
        <f>[13]MIR!$B$22</f>
        <v>Acceso a dependencias de salud.</v>
      </c>
      <c r="C27" s="99"/>
      <c r="D27" s="100"/>
      <c r="E27" s="98" t="str">
        <f>[13]MIR!$C$22</f>
        <v>Porcentaje de programas gubernamentales acceso a la salud.</v>
      </c>
      <c r="F27" s="100"/>
      <c r="G27" s="98" t="str">
        <f>[13]MIR!$G$22</f>
        <v>Porcentaje de resoluciones aprobadas = (no. de proyectos terminados/ no. de proyectos programados) * 100.   PAP=(NPT/NPP) * 107</v>
      </c>
      <c r="H27" s="100"/>
      <c r="I27" s="101" t="str">
        <f>[13]MIR!$H$22</f>
        <v>Registro de asistencia, minutas de trabajo y evidencias fotográficas.</v>
      </c>
      <c r="J27" s="102"/>
      <c r="K27" s="67" t="s">
        <v>578</v>
      </c>
      <c r="L27" s="74">
        <v>3</v>
      </c>
      <c r="M27" s="78" t="s">
        <v>606</v>
      </c>
      <c r="N27" s="78" t="s">
        <v>608</v>
      </c>
      <c r="O27" s="5">
        <v>0.75</v>
      </c>
      <c r="P27" s="101" t="s">
        <v>605</v>
      </c>
      <c r="Q27" s="102"/>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7"/>
      <c r="G33" s="97"/>
      <c r="H33" s="97"/>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F33:H34"/>
    <mergeCell ref="B25:D25"/>
    <mergeCell ref="E25:F25"/>
    <mergeCell ref="G25:H25"/>
    <mergeCell ref="I25:J25"/>
    <mergeCell ref="B26:D26"/>
    <mergeCell ref="B27:D27"/>
    <mergeCell ref="E26:F26"/>
    <mergeCell ref="E27:F27"/>
    <mergeCell ref="G26:H26"/>
    <mergeCell ref="G27:H27"/>
    <mergeCell ref="I26:J26"/>
    <mergeCell ref="I27:J27"/>
    <mergeCell ref="P25:Q25"/>
    <mergeCell ref="P26:Q26"/>
    <mergeCell ref="P27:Q27"/>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0866141732283472" right="0.70866141732283472" top="0.74803149606299213" bottom="0.55118110236220474" header="0.31496062992125984" footer="0.31496062992125984"/>
  <pageSetup scale="5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opLeftCell="A20" zoomScale="53" zoomScaleNormal="53" zoomScaleSheetLayoutView="70" workbookViewId="0">
      <selection activeCell="M24" sqref="M24:N24"/>
    </sheetView>
  </sheetViews>
  <sheetFormatPr baseColWidth="10" defaultColWidth="10.875" defaultRowHeight="15.75" x14ac:dyDescent="0.25"/>
  <cols>
    <col min="1" max="1" width="13.75" customWidth="1"/>
    <col min="3" max="3" width="6.875" customWidth="1"/>
    <col min="4" max="4" width="18.25" customWidth="1"/>
    <col min="6" max="6" width="9" customWidth="1"/>
    <col min="8" max="8" width="15.25" customWidth="1"/>
    <col min="9" max="9" width="13.375" customWidth="1"/>
    <col min="10" max="10" width="10.125" customWidth="1"/>
    <col min="11" max="11" width="14" customWidth="1"/>
    <col min="12" max="12" width="13.25" customWidth="1"/>
    <col min="13" max="13" width="14.625" customWidth="1"/>
    <col min="14" max="14" width="14.875" customWidth="1"/>
    <col min="15" max="15" width="12.25" customWidth="1"/>
    <col min="17" max="17" width="8.5" customWidth="1"/>
  </cols>
  <sheetData>
    <row r="1" spans="1:17" ht="36.75" customHeight="1" x14ac:dyDescent="0.25">
      <c r="A1" s="1"/>
      <c r="B1" s="1"/>
      <c r="C1" s="1"/>
      <c r="D1" s="1"/>
      <c r="E1" s="1"/>
      <c r="F1" s="1"/>
      <c r="G1" s="1"/>
      <c r="H1" s="1"/>
      <c r="I1" s="1"/>
      <c r="J1" s="1"/>
      <c r="K1" s="1"/>
      <c r="L1" s="1"/>
      <c r="M1" s="1"/>
      <c r="N1" s="1"/>
      <c r="O1" s="1"/>
      <c r="P1" s="1"/>
      <c r="Q1" s="1"/>
    </row>
    <row r="2" spans="1:17" ht="33" customHeight="1"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ht="24" customHeight="1"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206" t="s">
        <v>542</v>
      </c>
      <c r="E8" s="86"/>
      <c r="F8" s="86"/>
      <c r="G8" s="86"/>
      <c r="H8" s="86"/>
      <c r="I8" s="87" t="s">
        <v>1</v>
      </c>
      <c r="J8" s="88" t="s">
        <v>63</v>
      </c>
      <c r="K8" s="88"/>
      <c r="L8" s="82" t="s">
        <v>2</v>
      </c>
      <c r="M8" s="229" t="str">
        <f>[14]MIR!$C$7</f>
        <v>4. Promoción de la Educación</v>
      </c>
      <c r="N8" s="86"/>
      <c r="O8" s="87" t="s">
        <v>3</v>
      </c>
      <c r="P8" s="206" t="s">
        <v>543</v>
      </c>
      <c r="Q8" s="86"/>
    </row>
    <row r="9" spans="1:17" ht="61.5" customHeight="1" x14ac:dyDescent="0.25">
      <c r="A9" s="82"/>
      <c r="B9" s="82"/>
      <c r="C9" s="82"/>
      <c r="D9" s="86"/>
      <c r="E9" s="86"/>
      <c r="F9" s="86"/>
      <c r="G9" s="86"/>
      <c r="H9" s="86"/>
      <c r="I9" s="87"/>
      <c r="J9" s="88"/>
      <c r="K9" s="88"/>
      <c r="L9" s="82"/>
      <c r="M9" s="86"/>
      <c r="N9" s="86"/>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39.75" customHeight="1" x14ac:dyDescent="0.25">
      <c r="A11" s="10" t="s">
        <v>4</v>
      </c>
      <c r="B11" s="114" t="s">
        <v>122</v>
      </c>
      <c r="C11" s="91"/>
      <c r="D11" s="91"/>
      <c r="E11" s="92"/>
      <c r="F11" s="10" t="s">
        <v>5</v>
      </c>
      <c r="G11" s="114" t="s">
        <v>332</v>
      </c>
      <c r="H11" s="91"/>
      <c r="I11" s="91"/>
      <c r="J11" s="91"/>
      <c r="K11" s="91"/>
      <c r="L11" s="92"/>
      <c r="M11" s="27" t="s">
        <v>6</v>
      </c>
      <c r="N11" s="115" t="s">
        <v>333</v>
      </c>
      <c r="O11" s="99"/>
      <c r="P11" s="99"/>
      <c r="Q11" s="100"/>
    </row>
    <row r="12" spans="1:17" ht="22.5" customHeight="1"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116" t="str">
        <f>[14]MIR!$C$8</f>
        <v>I. DIMENSION SOCIAL.  Desarrollo Integral e incluyente</v>
      </c>
      <c r="C13" s="86"/>
      <c r="D13" s="82" t="s">
        <v>8</v>
      </c>
      <c r="E13" s="116" t="str">
        <f>[14]MIR!$C$9</f>
        <v>Coordinar con las diferentes áreas y jefaturas, acciones para incorporar las diferentes actividades, culturales, deportivas, recreativas, rescatando valores en la sociedad</v>
      </c>
      <c r="F13" s="86"/>
      <c r="G13" s="86"/>
      <c r="H13" s="82" t="s">
        <v>9</v>
      </c>
      <c r="I13" s="229" t="str">
        <f>[14]MIR!$C$10</f>
        <v>Generar acciones de recuperación social a través de la creación, mejoramiento y rescate de una convivencia social, siendo un elemento articulador de los componentes culturales, deportivos y artísticos. 2.- Gestionar infraestructura educativa, equipamiento para la rehabilitación y construcción de espacios educativos</v>
      </c>
      <c r="J13" s="86"/>
      <c r="K13" s="86"/>
      <c r="L13" s="86"/>
      <c r="M13" s="87" t="s">
        <v>10</v>
      </c>
      <c r="N13" s="116" t="str">
        <f>[14]MIR!$C$11</f>
        <v>4.1 Semana Cultural y deportiva por el natalicio del Lic. Eduardo Neri Reynoso.                                                                                                                                                                                                                                                                                                                                                                                          4.2. Interculturalidad y competencia deoprtiva entre los municipios de la región centro</v>
      </c>
      <c r="O13" s="86"/>
      <c r="P13" s="86"/>
      <c r="Q13" s="86"/>
    </row>
    <row r="14" spans="1:17" ht="110.25" customHeight="1" x14ac:dyDescent="0.25">
      <c r="A14" s="87"/>
      <c r="B14" s="86"/>
      <c r="C14" s="86"/>
      <c r="D14" s="82"/>
      <c r="E14" s="86"/>
      <c r="F14" s="86"/>
      <c r="G14" s="86"/>
      <c r="H14" s="82"/>
      <c r="I14" s="86"/>
      <c r="J14" s="86"/>
      <c r="K14" s="86"/>
      <c r="L14" s="86"/>
      <c r="M14" s="87"/>
      <c r="N14" s="86"/>
      <c r="O14" s="86"/>
      <c r="P14" s="86"/>
      <c r="Q14" s="86"/>
    </row>
    <row r="15" spans="1:17"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33" t="s">
        <v>578</v>
      </c>
      <c r="M18" s="33" t="s">
        <v>18</v>
      </c>
      <c r="N18" s="87"/>
      <c r="O18" s="87"/>
      <c r="P18" s="87"/>
      <c r="Q18" s="87"/>
    </row>
    <row r="19" spans="1:18" ht="133.5" customHeight="1" x14ac:dyDescent="0.25">
      <c r="A19" s="2" t="s">
        <v>28</v>
      </c>
      <c r="B19" s="86" t="str">
        <f>[14]MIR!$B$15</f>
        <v>lograr una eduación equitativa e inclusiva del Municipio de Eduardo Neri</v>
      </c>
      <c r="C19" s="86"/>
      <c r="D19" s="86"/>
      <c r="E19" s="86" t="str">
        <f>[14]MIR!$C$15</f>
        <v>Porcentaje de la Población Estudiantil de grupos vulnerables</v>
      </c>
      <c r="F19" s="86"/>
      <c r="G19" s="230" t="str">
        <f>[14]MIR!$G$15</f>
        <v>Porcentaje de Población Estudiantil = No. De Población Estudiantil  del Año 2021 / No. De Población Estudiantil del Año 2022 * 100. PPE=( NPE21/NPE22)*100</v>
      </c>
      <c r="H19" s="86"/>
      <c r="I19" s="96" t="str">
        <f>[14]MIR!$H$15</f>
        <v>Publicaciones del INEGI, Informes.</v>
      </c>
      <c r="J19" s="86"/>
      <c r="K19" s="52" t="s">
        <v>578</v>
      </c>
      <c r="L19" s="72">
        <v>3</v>
      </c>
      <c r="M19" s="78" t="s">
        <v>606</v>
      </c>
      <c r="N19" s="78" t="s">
        <v>608</v>
      </c>
      <c r="O19" s="5">
        <v>0.75</v>
      </c>
      <c r="P19" s="96" t="s">
        <v>63</v>
      </c>
      <c r="Q19" s="86"/>
    </row>
    <row r="20" spans="1:18" ht="109.5" customHeight="1" x14ac:dyDescent="0.25">
      <c r="A20" s="2" t="s">
        <v>29</v>
      </c>
      <c r="B20" s="86" t="str">
        <f>[14]MIR!$B$16</f>
        <v>Mejora en la calidad educativa de la población urbana y rural del municipio.</v>
      </c>
      <c r="C20" s="86"/>
      <c r="D20" s="86"/>
      <c r="E20" s="86" t="str">
        <f>[14]MIR!$C$16</f>
        <v>Porcentaje de Instituciones Trabajando</v>
      </c>
      <c r="F20" s="86"/>
      <c r="G20" s="86" t="str">
        <f>[14]MIR!$G$16</f>
        <v>Porcentaje de Instituciones Trabajando = No. De Instituciones Educativas Trabajando/ No. Total de Instituciones Educativas * 100. PIT=(NIET/NTIE)*100</v>
      </c>
      <c r="H20" s="86"/>
      <c r="I20" s="96" t="str">
        <f>[14]MIR!$H$16</f>
        <v>Informe, Reportes, Evidencias fotográficas.</v>
      </c>
      <c r="J20" s="86"/>
      <c r="K20" s="52" t="s">
        <v>578</v>
      </c>
      <c r="L20" s="72">
        <v>3</v>
      </c>
      <c r="M20" s="78" t="s">
        <v>606</v>
      </c>
      <c r="N20" s="78" t="s">
        <v>608</v>
      </c>
      <c r="O20" s="5">
        <v>0.75</v>
      </c>
      <c r="P20" s="96" t="s">
        <v>63</v>
      </c>
      <c r="Q20" s="86"/>
    </row>
    <row r="21" spans="1:18" ht="115.5" customHeight="1" x14ac:dyDescent="0.25">
      <c r="A21" s="2" t="s">
        <v>78</v>
      </c>
      <c r="B21" s="86" t="str">
        <f>[14]MIR!$B$17</f>
        <v>Activar   actividades recreativas que promuevan la inserción escolar.</v>
      </c>
      <c r="C21" s="86"/>
      <c r="D21" s="86"/>
      <c r="E21" s="86" t="str">
        <f>[14]MIR!$C$17</f>
        <v>Programa de trabajo (porcentaje)</v>
      </c>
      <c r="F21" s="86"/>
      <c r="G21" s="86" t="str">
        <f>[14]MIR!$G$17</f>
        <v>Avance de Programa de Trabajo = No. De Actividades Realizadas / No. De Actividades Programadas * 100. APT=(NAR/NAP)*100</v>
      </c>
      <c r="H21" s="86"/>
      <c r="I21" s="96" t="str">
        <f>[14]MIR!$H$17</f>
        <v>Informe, Reportes, Evidencias fotográficas.</v>
      </c>
      <c r="J21" s="86"/>
      <c r="K21" s="52" t="s">
        <v>578</v>
      </c>
      <c r="L21" s="72">
        <v>3</v>
      </c>
      <c r="M21" s="78" t="s">
        <v>606</v>
      </c>
      <c r="N21" s="78" t="s">
        <v>608</v>
      </c>
      <c r="O21" s="5">
        <v>0.75</v>
      </c>
      <c r="P21" s="96" t="s">
        <v>63</v>
      </c>
      <c r="Q21" s="86"/>
    </row>
    <row r="22" spans="1:18" ht="92.25" customHeight="1" x14ac:dyDescent="0.25">
      <c r="A22" s="2" t="s">
        <v>79</v>
      </c>
      <c r="B22" s="86" t="str">
        <f>[14]MIR!$B$22</f>
        <v>Utilizar las plataformas digitales para compartir las campañas educativas, culturales, artisticas y deportivas</v>
      </c>
      <c r="C22" s="86"/>
      <c r="D22" s="86"/>
      <c r="E22" s="86" t="str">
        <f>[14]MIR!$C$22</f>
        <v>Porcentaje de Interacción</v>
      </c>
      <c r="F22" s="86"/>
      <c r="G22" s="86" t="s">
        <v>344</v>
      </c>
      <c r="H22" s="86"/>
      <c r="I22" s="96" t="s">
        <v>351</v>
      </c>
      <c r="J22" s="86"/>
      <c r="K22" s="52" t="s">
        <v>578</v>
      </c>
      <c r="L22" s="72">
        <v>3</v>
      </c>
      <c r="M22" s="78" t="s">
        <v>606</v>
      </c>
      <c r="N22" s="78" t="s">
        <v>608</v>
      </c>
      <c r="O22" s="5">
        <v>0.75</v>
      </c>
      <c r="P22" s="96" t="s">
        <v>63</v>
      </c>
      <c r="Q22" s="86"/>
    </row>
    <row r="23" spans="1:18" ht="25.5" customHeight="1" x14ac:dyDescent="0.25">
      <c r="A23" s="94" t="s">
        <v>30</v>
      </c>
      <c r="B23" s="94"/>
      <c r="C23" s="94"/>
      <c r="D23" s="94"/>
      <c r="E23" s="94"/>
      <c r="F23" s="94"/>
      <c r="G23" s="94"/>
      <c r="H23" s="94"/>
      <c r="I23" s="94"/>
      <c r="J23" s="94"/>
      <c r="K23" s="94"/>
      <c r="L23" s="94"/>
      <c r="M23" s="94"/>
      <c r="N23" s="94"/>
      <c r="O23" s="94"/>
      <c r="P23" s="94"/>
      <c r="Q23" s="94"/>
    </row>
    <row r="24" spans="1:18" ht="112.5" customHeight="1" x14ac:dyDescent="0.25">
      <c r="A24" s="3" t="s">
        <v>89</v>
      </c>
      <c r="B24" s="86" t="s">
        <v>334</v>
      </c>
      <c r="C24" s="86"/>
      <c r="D24" s="86"/>
      <c r="E24" s="86" t="s">
        <v>339</v>
      </c>
      <c r="F24" s="86"/>
      <c r="G24" s="86" t="s">
        <v>345</v>
      </c>
      <c r="H24" s="86"/>
      <c r="I24" s="96" t="s">
        <v>352</v>
      </c>
      <c r="J24" s="86"/>
      <c r="K24" s="52" t="s">
        <v>578</v>
      </c>
      <c r="L24" s="11">
        <v>3</v>
      </c>
      <c r="M24" s="78" t="s">
        <v>606</v>
      </c>
      <c r="N24" s="78" t="s">
        <v>608</v>
      </c>
      <c r="O24" s="5">
        <v>0.75</v>
      </c>
      <c r="P24" s="96" t="s">
        <v>63</v>
      </c>
      <c r="Q24" s="86"/>
    </row>
    <row r="25" spans="1:18" ht="90" customHeight="1" x14ac:dyDescent="0.25">
      <c r="A25" s="3" t="s">
        <v>81</v>
      </c>
      <c r="B25" s="231" t="s">
        <v>335</v>
      </c>
      <c r="C25" s="86"/>
      <c r="D25" s="86"/>
      <c r="E25" s="86" t="s">
        <v>340</v>
      </c>
      <c r="F25" s="86"/>
      <c r="G25" s="86" t="s">
        <v>346</v>
      </c>
      <c r="H25" s="86"/>
      <c r="I25" s="96" t="s">
        <v>353</v>
      </c>
      <c r="J25" s="86"/>
      <c r="K25" s="52" t="s">
        <v>578</v>
      </c>
      <c r="L25" s="74">
        <v>3</v>
      </c>
      <c r="M25" s="78" t="s">
        <v>606</v>
      </c>
      <c r="N25" s="78" t="s">
        <v>608</v>
      </c>
      <c r="O25" s="5">
        <v>0.75</v>
      </c>
      <c r="P25" s="96" t="s">
        <v>63</v>
      </c>
      <c r="Q25" s="86"/>
      <c r="R25" t="s">
        <v>34</v>
      </c>
    </row>
    <row r="26" spans="1:18" ht="135.75" customHeight="1" x14ac:dyDescent="0.25">
      <c r="A26" s="3" t="s">
        <v>82</v>
      </c>
      <c r="B26" s="98" t="s">
        <v>336</v>
      </c>
      <c r="C26" s="99"/>
      <c r="D26" s="100"/>
      <c r="E26" s="98" t="s">
        <v>341</v>
      </c>
      <c r="F26" s="100"/>
      <c r="G26" s="98" t="s">
        <v>347</v>
      </c>
      <c r="H26" s="100"/>
      <c r="I26" s="101" t="s">
        <v>350</v>
      </c>
      <c r="J26" s="102"/>
      <c r="K26" s="52" t="s">
        <v>578</v>
      </c>
      <c r="L26" s="74">
        <v>3</v>
      </c>
      <c r="M26" s="78" t="s">
        <v>606</v>
      </c>
      <c r="N26" s="78" t="s">
        <v>608</v>
      </c>
      <c r="O26" s="5">
        <v>0.75</v>
      </c>
      <c r="P26" s="96" t="s">
        <v>63</v>
      </c>
      <c r="Q26" s="86"/>
    </row>
    <row r="27" spans="1:18" ht="120.75" customHeight="1" x14ac:dyDescent="0.25">
      <c r="A27" s="3" t="s">
        <v>222</v>
      </c>
      <c r="B27" s="98" t="s">
        <v>337</v>
      </c>
      <c r="C27" s="99"/>
      <c r="D27" s="100"/>
      <c r="E27" s="98" t="s">
        <v>342</v>
      </c>
      <c r="F27" s="100"/>
      <c r="G27" s="98" t="s">
        <v>348</v>
      </c>
      <c r="H27" s="100"/>
      <c r="I27" s="101" t="s">
        <v>350</v>
      </c>
      <c r="J27" s="102"/>
      <c r="K27" s="52" t="s">
        <v>578</v>
      </c>
      <c r="L27" s="74">
        <v>3</v>
      </c>
      <c r="M27" s="78" t="s">
        <v>606</v>
      </c>
      <c r="N27" s="78" t="s">
        <v>608</v>
      </c>
      <c r="O27" s="5">
        <v>0.75</v>
      </c>
      <c r="P27" s="96" t="s">
        <v>63</v>
      </c>
      <c r="Q27" s="86"/>
    </row>
    <row r="28" spans="1:18" ht="123.75" customHeight="1" x14ac:dyDescent="0.25">
      <c r="A28" s="3" t="s">
        <v>84</v>
      </c>
      <c r="B28" s="86" t="s">
        <v>338</v>
      </c>
      <c r="C28" s="86"/>
      <c r="D28" s="86"/>
      <c r="E28" s="86" t="s">
        <v>343</v>
      </c>
      <c r="F28" s="86"/>
      <c r="G28" s="86" t="s">
        <v>349</v>
      </c>
      <c r="H28" s="86"/>
      <c r="I28" s="86" t="s">
        <v>354</v>
      </c>
      <c r="J28" s="86"/>
      <c r="K28" s="52" t="s">
        <v>578</v>
      </c>
      <c r="L28" s="74">
        <v>3</v>
      </c>
      <c r="M28" s="78" t="s">
        <v>606</v>
      </c>
      <c r="N28" s="78" t="s">
        <v>608</v>
      </c>
      <c r="O28" s="5">
        <v>0.75</v>
      </c>
      <c r="P28" s="96" t="s">
        <v>63</v>
      </c>
      <c r="Q28" s="86"/>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B33" s="42"/>
      <c r="C33" s="1"/>
      <c r="D33" s="1"/>
      <c r="E33" s="1"/>
      <c r="G33" s="1"/>
      <c r="H33" s="1"/>
      <c r="I33" s="1"/>
      <c r="J33" s="1"/>
      <c r="K33" s="1"/>
      <c r="L33" s="1"/>
      <c r="M33" s="1"/>
      <c r="N33" s="1"/>
      <c r="O33" s="1"/>
      <c r="P33" s="1"/>
      <c r="Q33" s="1"/>
    </row>
    <row r="34" spans="1:17" x14ac:dyDescent="0.25">
      <c r="A34" s="42"/>
      <c r="B34" s="1"/>
      <c r="C34" s="1"/>
      <c r="D34" s="1"/>
      <c r="E34" s="1"/>
      <c r="F34" s="1"/>
      <c r="G34" s="1"/>
      <c r="H34" s="1"/>
      <c r="I34" s="1"/>
      <c r="J34" s="1"/>
      <c r="K34" s="1"/>
      <c r="L34" s="1"/>
      <c r="M34" s="1"/>
      <c r="N34" s="1"/>
      <c r="O34" s="1"/>
      <c r="P34" s="1"/>
      <c r="Q34" s="1"/>
    </row>
    <row r="35" spans="1:17" x14ac:dyDescent="0.25">
      <c r="A35" s="42"/>
      <c r="B35" s="1"/>
      <c r="C35" s="1"/>
      <c r="D35" s="1"/>
      <c r="E35" s="1"/>
      <c r="F35" s="97"/>
      <c r="G35" s="97"/>
      <c r="H35" s="97"/>
      <c r="I35" s="1"/>
      <c r="J35" s="1"/>
      <c r="K35" s="1"/>
      <c r="L35" s="1"/>
      <c r="M35" s="1"/>
      <c r="N35" s="1"/>
      <c r="O35" s="1"/>
      <c r="P35" s="1"/>
      <c r="Q35" s="1"/>
    </row>
    <row r="36" spans="1:17" x14ac:dyDescent="0.25">
      <c r="A36" s="42"/>
      <c r="B36" s="1"/>
      <c r="C36" s="1"/>
      <c r="D36" s="1"/>
      <c r="E36" s="1"/>
      <c r="F36" s="97"/>
      <c r="G36" s="97"/>
      <c r="H36" s="97"/>
      <c r="I36" s="1"/>
      <c r="J36" s="1"/>
      <c r="K36" s="1"/>
      <c r="L36" s="1"/>
      <c r="M36" s="1"/>
      <c r="N36" s="1"/>
      <c r="O36" s="1"/>
      <c r="P36" s="1"/>
      <c r="Q36" s="1"/>
    </row>
    <row r="37" spans="1:17" x14ac:dyDescent="0.25">
      <c r="A37" s="1"/>
      <c r="B37" s="1"/>
      <c r="C37" s="1"/>
      <c r="D37" s="1"/>
      <c r="E37" s="1"/>
      <c r="F37" s="1"/>
      <c r="G37" s="1"/>
      <c r="H37" s="1"/>
      <c r="I37" s="1"/>
      <c r="J37" s="1"/>
      <c r="K37" s="1"/>
      <c r="L37" s="1"/>
      <c r="M37" s="1"/>
      <c r="N37" s="1"/>
      <c r="O37" s="1"/>
      <c r="P37" s="1"/>
      <c r="Q37" s="1"/>
    </row>
    <row r="38" spans="1:17" s="1" customFormat="1" x14ac:dyDescent="0.25">
      <c r="F38"/>
    </row>
    <row r="39" spans="1:17" s="1" customFormat="1" x14ac:dyDescent="0.25"/>
    <row r="40" spans="1:17" s="1" customFormat="1" x14ac:dyDescent="0.25"/>
  </sheetData>
  <mergeCells count="84">
    <mergeCell ref="F35:H36"/>
    <mergeCell ref="B25:D25"/>
    <mergeCell ref="E25:F25"/>
    <mergeCell ref="G25:H25"/>
    <mergeCell ref="I25:J25"/>
    <mergeCell ref="I27:J27"/>
    <mergeCell ref="P25:Q25"/>
    <mergeCell ref="B28:D28"/>
    <mergeCell ref="E28:F28"/>
    <mergeCell ref="G28:H28"/>
    <mergeCell ref="I28:J28"/>
    <mergeCell ref="P28:Q28"/>
    <mergeCell ref="B26:D26"/>
    <mergeCell ref="B27:D27"/>
    <mergeCell ref="E26:F26"/>
    <mergeCell ref="E27:F27"/>
    <mergeCell ref="G26:H26"/>
    <mergeCell ref="G27:H27"/>
    <mergeCell ref="I26:J26"/>
    <mergeCell ref="P26:Q26"/>
    <mergeCell ref="P27:Q27"/>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A16:A18"/>
    <mergeCell ref="B16:D18"/>
    <mergeCell ref="E16:M16"/>
    <mergeCell ref="N16:O16"/>
    <mergeCell ref="P16:Q18"/>
    <mergeCell ref="E17:F18"/>
    <mergeCell ref="G17:H18"/>
    <mergeCell ref="I17:J18"/>
    <mergeCell ref="K17:K18"/>
    <mergeCell ref="L17:M17"/>
    <mergeCell ref="N17:N18"/>
    <mergeCell ref="O17:O18"/>
    <mergeCell ref="M13:M14"/>
    <mergeCell ref="N13:Q14"/>
    <mergeCell ref="I13:L14"/>
    <mergeCell ref="A12:Q12"/>
    <mergeCell ref="A15:Q15"/>
    <mergeCell ref="A13:A14"/>
    <mergeCell ref="B13:C14"/>
    <mergeCell ref="D13:D14"/>
    <mergeCell ref="E13:G14"/>
    <mergeCell ref="H13:H14"/>
    <mergeCell ref="A10:Q10"/>
    <mergeCell ref="B11:E11"/>
    <mergeCell ref="B2:P4"/>
    <mergeCell ref="B5:P5"/>
    <mergeCell ref="A7:Q7"/>
    <mergeCell ref="A8:C9"/>
    <mergeCell ref="D8:H9"/>
    <mergeCell ref="I8:I9"/>
    <mergeCell ref="J8:K9"/>
    <mergeCell ref="L8:L9"/>
    <mergeCell ref="M8:N9"/>
    <mergeCell ref="O8:O9"/>
    <mergeCell ref="P8:Q9"/>
    <mergeCell ref="G11:L11"/>
    <mergeCell ref="N11:Q11"/>
  </mergeCells>
  <pageMargins left="0.70866141732283472" right="0.51181102362204722" top="0.55118110236220474" bottom="0.55118110236220474" header="0.31496062992125984" footer="0.31496062992125984"/>
  <pageSetup scale="5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topLeftCell="A22" zoomScale="55" zoomScaleNormal="55" zoomScaleSheetLayoutView="70" workbookViewId="0">
      <selection activeCell="M24" sqref="M24:N24"/>
    </sheetView>
  </sheetViews>
  <sheetFormatPr baseColWidth="10" defaultColWidth="10.875" defaultRowHeight="15.75" x14ac:dyDescent="0.25"/>
  <cols>
    <col min="1" max="1" width="13.75" customWidth="1"/>
    <col min="3" max="3" width="6.875" customWidth="1"/>
    <col min="4" max="4" width="22.625" customWidth="1"/>
    <col min="6" max="6" width="9.75" customWidth="1"/>
    <col min="8" max="8" width="12.875" customWidth="1"/>
    <col min="9" max="9" width="13.375" customWidth="1"/>
    <col min="10" max="10" width="9.5" customWidth="1"/>
    <col min="11" max="11" width="14.25" customWidth="1"/>
    <col min="12" max="12" width="13.75" customWidth="1"/>
    <col min="13" max="13" width="13.875" customWidth="1"/>
    <col min="14" max="14" width="13.125" customWidth="1"/>
    <col min="15" max="15" width="14.125" customWidth="1"/>
    <col min="17" max="17" width="9.75" customWidth="1"/>
  </cols>
  <sheetData>
    <row r="1" spans="1:17" x14ac:dyDescent="0.25">
      <c r="A1" s="1"/>
      <c r="B1" s="1"/>
      <c r="C1" s="1"/>
      <c r="D1" s="1"/>
      <c r="E1" s="1"/>
      <c r="F1" s="1"/>
      <c r="G1" s="1"/>
      <c r="H1" s="1"/>
      <c r="I1" s="1"/>
      <c r="J1" s="1"/>
      <c r="K1" s="1"/>
      <c r="L1" s="1"/>
      <c r="M1" s="1"/>
      <c r="N1" s="1"/>
      <c r="O1" s="1"/>
      <c r="P1" s="1"/>
      <c r="Q1" s="1"/>
    </row>
    <row r="2" spans="1:17" ht="33.75" customHeight="1"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ht="36" customHeight="1" x14ac:dyDescent="0.25">
      <c r="A7" s="232" t="s">
        <v>26</v>
      </c>
      <c r="B7" s="82"/>
      <c r="C7" s="82"/>
      <c r="D7" s="82"/>
      <c r="E7" s="82"/>
      <c r="F7" s="82"/>
      <c r="G7" s="82"/>
      <c r="H7" s="82"/>
      <c r="I7" s="82"/>
      <c r="J7" s="82"/>
      <c r="K7" s="82"/>
      <c r="L7" s="82"/>
      <c r="M7" s="82"/>
      <c r="N7" s="82"/>
      <c r="O7" s="82"/>
      <c r="P7" s="82"/>
      <c r="Q7" s="82"/>
    </row>
    <row r="8" spans="1:17" x14ac:dyDescent="0.25">
      <c r="A8" s="82" t="s">
        <v>0</v>
      </c>
      <c r="B8" s="82"/>
      <c r="C8" s="82"/>
      <c r="D8" s="206" t="s">
        <v>540</v>
      </c>
      <c r="E8" s="86"/>
      <c r="F8" s="86"/>
      <c r="G8" s="86"/>
      <c r="H8" s="86"/>
      <c r="I8" s="87" t="s">
        <v>1</v>
      </c>
      <c r="J8" s="88" t="s">
        <v>62</v>
      </c>
      <c r="K8" s="88"/>
      <c r="L8" s="87" t="s">
        <v>2</v>
      </c>
      <c r="M8" s="233" t="s">
        <v>74</v>
      </c>
      <c r="N8" s="86"/>
      <c r="O8" s="87" t="s">
        <v>3</v>
      </c>
      <c r="P8" s="206" t="s">
        <v>541</v>
      </c>
      <c r="Q8" s="86"/>
    </row>
    <row r="9" spans="1:17" ht="37.5" customHeight="1" x14ac:dyDescent="0.25">
      <c r="A9" s="82"/>
      <c r="B9" s="82"/>
      <c r="C9" s="82"/>
      <c r="D9" s="86"/>
      <c r="E9" s="86"/>
      <c r="F9" s="86"/>
      <c r="G9" s="86"/>
      <c r="H9" s="86"/>
      <c r="I9" s="87"/>
      <c r="J9" s="88"/>
      <c r="K9" s="88"/>
      <c r="L9" s="87"/>
      <c r="M9" s="86"/>
      <c r="N9" s="86"/>
      <c r="O9" s="87"/>
      <c r="P9" s="86"/>
      <c r="Q9" s="86"/>
    </row>
    <row r="10" spans="1:17" ht="39.75" customHeight="1" x14ac:dyDescent="0.25">
      <c r="A10" s="232" t="s">
        <v>27</v>
      </c>
      <c r="B10" s="82"/>
      <c r="C10" s="82"/>
      <c r="D10" s="82"/>
      <c r="E10" s="82"/>
      <c r="F10" s="82"/>
      <c r="G10" s="82"/>
      <c r="H10" s="82"/>
      <c r="I10" s="82"/>
      <c r="J10" s="82"/>
      <c r="K10" s="82"/>
      <c r="L10" s="82"/>
      <c r="M10" s="82"/>
      <c r="N10" s="82"/>
      <c r="O10" s="82"/>
      <c r="P10" s="82"/>
      <c r="Q10" s="82"/>
    </row>
    <row r="11" spans="1:17" ht="57.75" customHeight="1" x14ac:dyDescent="0.25">
      <c r="A11" s="10" t="s">
        <v>4</v>
      </c>
      <c r="B11" s="234" t="s">
        <v>124</v>
      </c>
      <c r="C11" s="91"/>
      <c r="D11" s="91"/>
      <c r="E11" s="92"/>
      <c r="F11" s="10" t="s">
        <v>5</v>
      </c>
      <c r="G11" s="234" t="s">
        <v>125</v>
      </c>
      <c r="H11" s="91"/>
      <c r="I11" s="91"/>
      <c r="J11" s="91"/>
      <c r="K11" s="91"/>
      <c r="L11" s="92"/>
      <c r="M11" s="27" t="s">
        <v>6</v>
      </c>
      <c r="N11" s="234" t="s">
        <v>126</v>
      </c>
      <c r="O11" s="91"/>
      <c r="P11" s="91"/>
      <c r="Q11" s="92"/>
    </row>
    <row r="12" spans="1:17" ht="49.5" customHeight="1" x14ac:dyDescent="0.25">
      <c r="A12" s="232" t="s">
        <v>25</v>
      </c>
      <c r="B12" s="82"/>
      <c r="C12" s="82"/>
      <c r="D12" s="82"/>
      <c r="E12" s="82"/>
      <c r="F12" s="82"/>
      <c r="G12" s="82"/>
      <c r="H12" s="82"/>
      <c r="I12" s="82"/>
      <c r="J12" s="82"/>
      <c r="K12" s="82"/>
      <c r="L12" s="82"/>
      <c r="M12" s="82"/>
      <c r="N12" s="82"/>
      <c r="O12" s="82"/>
      <c r="P12" s="82"/>
      <c r="Q12" s="82"/>
    </row>
    <row r="13" spans="1:17" x14ac:dyDescent="0.25">
      <c r="A13" s="87" t="s">
        <v>7</v>
      </c>
      <c r="B13" s="236" t="str">
        <f>'[15]MIR '!$C$8</f>
        <v>EJE:III.- DIMENSIÓN TERRITORIAL (Fortalecimiento Urbano y Economico)</v>
      </c>
      <c r="C13" s="86"/>
      <c r="D13" s="82" t="s">
        <v>8</v>
      </c>
      <c r="E13" s="236" t="str">
        <f>'[15]MIR '!$C$9</f>
        <v>Apoyar a los productores del Municipio con asesorias, capacitaciones, semillas  mejoradas y agroquimicos a bajo costo,para la producción de los granos basicos en beneficio de la economia de sus familias.</v>
      </c>
      <c r="F13" s="86"/>
      <c r="G13" s="86"/>
      <c r="H13" s="82" t="s">
        <v>9</v>
      </c>
      <c r="I13" s="236" t="str">
        <f>'[15]MIR '!$C$10</f>
        <v>Fortalecer la innovación de los procesos productivos de la industria manufacturera y las  empresas existentes.</v>
      </c>
      <c r="J13" s="86"/>
      <c r="K13" s="86"/>
      <c r="L13" s="86"/>
      <c r="M13" s="87" t="s">
        <v>10</v>
      </c>
      <c r="N13" s="235" t="str">
        <f>'[15]MIR '!$C$11</f>
        <v>16.1 Dotación de semillas mejoradas a productores. 16.2 programa de agroquimicos a bajo costo.</v>
      </c>
      <c r="O13" s="86"/>
      <c r="P13" s="86"/>
      <c r="Q13" s="86"/>
    </row>
    <row r="14" spans="1:17" ht="81.75" customHeight="1" x14ac:dyDescent="0.25">
      <c r="A14" s="87"/>
      <c r="B14" s="86"/>
      <c r="C14" s="86"/>
      <c r="D14" s="82"/>
      <c r="E14" s="86"/>
      <c r="F14" s="86"/>
      <c r="G14" s="86"/>
      <c r="H14" s="82"/>
      <c r="I14" s="86"/>
      <c r="J14" s="86"/>
      <c r="K14" s="86"/>
      <c r="L14" s="86"/>
      <c r="M14" s="87"/>
      <c r="N14" s="86"/>
      <c r="O14" s="86"/>
      <c r="P14" s="86"/>
      <c r="Q14" s="86"/>
    </row>
    <row r="15" spans="1:17" ht="33.75" customHeight="1" x14ac:dyDescent="0.25">
      <c r="A15" s="232" t="s">
        <v>24</v>
      </c>
      <c r="B15" s="82"/>
      <c r="C15" s="82"/>
      <c r="D15" s="82"/>
      <c r="E15" s="82"/>
      <c r="F15" s="82"/>
      <c r="G15" s="82"/>
      <c r="H15" s="82"/>
      <c r="I15" s="82"/>
      <c r="J15" s="82"/>
      <c r="K15" s="82"/>
      <c r="L15" s="82"/>
      <c r="M15" s="82"/>
      <c r="N15" s="82"/>
      <c r="O15" s="82"/>
      <c r="P15" s="82"/>
      <c r="Q15" s="82"/>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2.25" customHeight="1" x14ac:dyDescent="0.25">
      <c r="A18" s="87"/>
      <c r="B18" s="82"/>
      <c r="C18" s="82"/>
      <c r="D18" s="82"/>
      <c r="E18" s="82"/>
      <c r="F18" s="82"/>
      <c r="G18" s="82"/>
      <c r="H18" s="82"/>
      <c r="I18" s="82"/>
      <c r="J18" s="82"/>
      <c r="K18" s="87"/>
      <c r="L18" s="51" t="s">
        <v>578</v>
      </c>
      <c r="M18" s="51" t="s">
        <v>18</v>
      </c>
      <c r="N18" s="87"/>
      <c r="O18" s="87"/>
      <c r="P18" s="87"/>
      <c r="Q18" s="87"/>
    </row>
    <row r="19" spans="1:18" ht="105.75" customHeight="1" x14ac:dyDescent="0.25">
      <c r="A19" s="2" t="s">
        <v>28</v>
      </c>
      <c r="B19" s="240" t="str">
        <f>'[15]MIR '!$B$15</f>
        <v>Promover el mejoramiento integral de la calidad de vida de la población y de las actividades económicas del municipio de Eduardo Neri y dar cumplimiento ante la Secretaría de Desarrollo Rural y Equidad para las Comunidades.</v>
      </c>
      <c r="C19" s="86"/>
      <c r="D19" s="86"/>
      <c r="E19" s="237" t="str">
        <f>'[15]MIR '!$C$15</f>
        <v>Porcentaje de ingresos económicos</v>
      </c>
      <c r="F19" s="238"/>
      <c r="G19" s="239" t="s">
        <v>136</v>
      </c>
      <c r="H19" s="86"/>
      <c r="I19" s="233" t="s">
        <v>75</v>
      </c>
      <c r="J19" s="86"/>
      <c r="K19" s="67" t="s">
        <v>578</v>
      </c>
      <c r="L19" s="11">
        <v>3</v>
      </c>
      <c r="M19" s="78" t="s">
        <v>606</v>
      </c>
      <c r="N19" s="78" t="s">
        <v>608</v>
      </c>
      <c r="O19" s="5">
        <v>0.75</v>
      </c>
      <c r="P19" s="237" t="s">
        <v>62</v>
      </c>
      <c r="Q19" s="238"/>
    </row>
    <row r="20" spans="1:18" ht="88.5" customHeight="1" x14ac:dyDescent="0.25">
      <c r="A20" s="2" t="s">
        <v>29</v>
      </c>
      <c r="B20" s="233" t="str">
        <f>'[15]MIR '!$B$16</f>
        <v>Mejor inversión en la agricultura en pequeña escala y el desarrollo rural inclusivo, para una mejor Calidad y rendimiento en la producción de sus cosechas de los campesinos del municipio de Eduardo Neri.</v>
      </c>
      <c r="C20" s="86"/>
      <c r="D20" s="86"/>
      <c r="E20" s="233" t="str">
        <f>'[15]MIR '!$C$16</f>
        <v>Porcentaje de procesos, técnicas y programas.</v>
      </c>
      <c r="F20" s="86"/>
      <c r="G20" s="239" t="s">
        <v>137</v>
      </c>
      <c r="H20" s="86"/>
      <c r="I20" s="233" t="s">
        <v>75</v>
      </c>
      <c r="J20" s="86"/>
      <c r="K20" s="67" t="s">
        <v>578</v>
      </c>
      <c r="L20" s="74">
        <v>3</v>
      </c>
      <c r="M20" s="78" t="s">
        <v>606</v>
      </c>
      <c r="N20" s="78" t="s">
        <v>608</v>
      </c>
      <c r="O20" s="5">
        <v>0.75</v>
      </c>
      <c r="P20" s="237" t="s">
        <v>62</v>
      </c>
      <c r="Q20" s="238"/>
    </row>
    <row r="21" spans="1:18" ht="101.25" customHeight="1" x14ac:dyDescent="0.25">
      <c r="A21" s="53" t="s">
        <v>78</v>
      </c>
      <c r="B21" s="233" t="str">
        <f>'[15]MIR '!$B$17</f>
        <v>Visión unificada de los programas de Los tres niveles de  Gobierno, en el ámbito rural.</v>
      </c>
      <c r="C21" s="86"/>
      <c r="D21" s="86"/>
      <c r="E21" s="233" t="s">
        <v>76</v>
      </c>
      <c r="F21" s="86"/>
      <c r="G21" s="241" t="s">
        <v>137</v>
      </c>
      <c r="H21" s="211"/>
      <c r="I21" s="233" t="s">
        <v>75</v>
      </c>
      <c r="J21" s="86"/>
      <c r="K21" s="67" t="s">
        <v>578</v>
      </c>
      <c r="L21" s="74">
        <v>3</v>
      </c>
      <c r="M21" s="78" t="s">
        <v>606</v>
      </c>
      <c r="N21" s="78" t="s">
        <v>608</v>
      </c>
      <c r="O21" s="5">
        <v>0.75</v>
      </c>
      <c r="P21" s="237" t="s">
        <v>62</v>
      </c>
      <c r="Q21" s="238"/>
    </row>
    <row r="22" spans="1:18" ht="84.75" customHeight="1" x14ac:dyDescent="0.25">
      <c r="A22" s="53" t="s">
        <v>79</v>
      </c>
      <c r="B22" s="233" t="str">
        <f>'[15]MIR '!$B$21</f>
        <v>Reordenar las acciones de las dependencias gubernamentales que actúan en el medio rural.</v>
      </c>
      <c r="C22" s="86"/>
      <c r="D22" s="86"/>
      <c r="E22" s="233" t="s">
        <v>77</v>
      </c>
      <c r="F22" s="86"/>
      <c r="G22" s="239" t="s">
        <v>137</v>
      </c>
      <c r="H22" s="86"/>
      <c r="I22" s="233" t="s">
        <v>75</v>
      </c>
      <c r="J22" s="86"/>
      <c r="K22" s="67" t="s">
        <v>578</v>
      </c>
      <c r="L22" s="74">
        <v>3</v>
      </c>
      <c r="M22" s="78" t="s">
        <v>606</v>
      </c>
      <c r="N22" s="78" t="s">
        <v>608</v>
      </c>
      <c r="O22" s="5">
        <v>0.75</v>
      </c>
      <c r="P22" s="237" t="s">
        <v>62</v>
      </c>
      <c r="Q22" s="238"/>
    </row>
    <row r="23" spans="1:18" ht="28.5" customHeight="1" x14ac:dyDescent="0.25">
      <c r="A23" s="232" t="s">
        <v>30</v>
      </c>
      <c r="B23" s="82"/>
      <c r="C23" s="82"/>
      <c r="D23" s="82"/>
      <c r="E23" s="82"/>
      <c r="F23" s="82"/>
      <c r="G23" s="82"/>
      <c r="H23" s="82"/>
      <c r="I23" s="82"/>
      <c r="J23" s="82"/>
      <c r="K23" s="82"/>
      <c r="L23" s="82"/>
      <c r="M23" s="82"/>
      <c r="N23" s="82"/>
      <c r="O23" s="82"/>
      <c r="P23" s="82"/>
      <c r="Q23" s="82"/>
    </row>
    <row r="24" spans="1:18" ht="86.25" customHeight="1" x14ac:dyDescent="0.25">
      <c r="A24" s="3" t="s">
        <v>80</v>
      </c>
      <c r="B24" s="237" t="str">
        <f>'[15]MIR '!$B$18</f>
        <v xml:space="preserve"> Interés público del desarrollo rural sustentable que incluye la planeación y organización de la producción agropecuaria y comercialización.</v>
      </c>
      <c r="C24" s="242"/>
      <c r="D24" s="238"/>
      <c r="E24" s="233" t="str">
        <f>'[15]MIR '!$C$18</f>
        <v>Porcentaje de distribución de fertilizante.</v>
      </c>
      <c r="F24" s="86"/>
      <c r="G24" s="243" t="s">
        <v>137</v>
      </c>
      <c r="H24" s="110"/>
      <c r="I24" s="233" t="s">
        <v>75</v>
      </c>
      <c r="J24" s="86"/>
      <c r="K24" s="67" t="s">
        <v>578</v>
      </c>
      <c r="L24" s="73">
        <v>3</v>
      </c>
      <c r="M24" s="78" t="s">
        <v>606</v>
      </c>
      <c r="N24" s="78" t="s">
        <v>608</v>
      </c>
      <c r="O24" s="5">
        <v>0.75</v>
      </c>
      <c r="P24" s="237" t="s">
        <v>62</v>
      </c>
      <c r="Q24" s="238"/>
    </row>
    <row r="25" spans="1:18" ht="84.75" customHeight="1" x14ac:dyDescent="0.25">
      <c r="A25" s="3" t="s">
        <v>81</v>
      </c>
      <c r="B25" s="233" t="str">
        <f>'[15]MIR '!$B$19</f>
        <v>Eficiente apoyo  a la inclusión social en los insumos de semillas y agroquímicos a bajo costo. Brindar apoyo e información a los sembradores del municipio en coordinación con personal del programa "sembrando vida".</v>
      </c>
      <c r="C25" s="86"/>
      <c r="D25" s="86"/>
      <c r="E25" s="233" t="str">
        <f>'[15]MIR '!$C$19</f>
        <v>Porcentaje de apoyo e información.</v>
      </c>
      <c r="F25" s="86"/>
      <c r="G25" s="243" t="s">
        <v>137</v>
      </c>
      <c r="H25" s="110"/>
      <c r="I25" s="233" t="s">
        <v>75</v>
      </c>
      <c r="J25" s="86"/>
      <c r="K25" s="67" t="s">
        <v>578</v>
      </c>
      <c r="L25" s="74">
        <v>3</v>
      </c>
      <c r="M25" s="78" t="s">
        <v>606</v>
      </c>
      <c r="N25" s="78" t="s">
        <v>608</v>
      </c>
      <c r="O25" s="5">
        <v>0.75</v>
      </c>
      <c r="P25" s="237" t="s">
        <v>62</v>
      </c>
      <c r="Q25" s="238"/>
      <c r="R25" t="s">
        <v>34</v>
      </c>
    </row>
    <row r="26" spans="1:18" ht="81" customHeight="1" x14ac:dyDescent="0.25">
      <c r="A26" s="3" t="s">
        <v>82</v>
      </c>
      <c r="B26" s="233" t="str">
        <f>'[15]MIR '!$B$20</f>
        <v>Eficiente apoyo a productores del municipio para mejora del rendimiento en sus cosechas y calidad de vida de los productores del municipio.</v>
      </c>
      <c r="C26" s="86"/>
      <c r="D26" s="86"/>
      <c r="E26" s="233" t="str">
        <f>'[15]MIR '!$C$20</f>
        <v>Porcentaje de agroquímicos y semillas.</v>
      </c>
      <c r="F26" s="86"/>
      <c r="G26" s="243" t="s">
        <v>137</v>
      </c>
      <c r="H26" s="110"/>
      <c r="I26" s="233" t="s">
        <v>75</v>
      </c>
      <c r="J26" s="86"/>
      <c r="K26" s="67" t="s">
        <v>578</v>
      </c>
      <c r="L26" s="74">
        <v>3</v>
      </c>
      <c r="M26" s="78" t="s">
        <v>606</v>
      </c>
      <c r="N26" s="78" t="s">
        <v>608</v>
      </c>
      <c r="O26" s="5">
        <v>0.75</v>
      </c>
      <c r="P26" s="237" t="s">
        <v>62</v>
      </c>
      <c r="Q26" s="238"/>
    </row>
    <row r="27" spans="1:18" ht="85.5" customHeight="1" x14ac:dyDescent="0.25">
      <c r="A27" s="3" t="s">
        <v>84</v>
      </c>
      <c r="B27" s="244" t="str">
        <f>'[15]MIR '!$B$22</f>
        <v>Implementación de  apoyos con proyectos productivos a programas federales.</v>
      </c>
      <c r="C27" s="86"/>
      <c r="D27" s="86"/>
      <c r="E27" s="244" t="str">
        <f>'[15]MIR '!$C$22</f>
        <v>Porcentaje de prevención de incendios.</v>
      </c>
      <c r="F27" s="86"/>
      <c r="G27" s="243" t="s">
        <v>137</v>
      </c>
      <c r="H27" s="110"/>
      <c r="I27" s="244" t="s">
        <v>75</v>
      </c>
      <c r="J27" s="86"/>
      <c r="K27" s="67" t="s">
        <v>578</v>
      </c>
      <c r="L27" s="74">
        <v>3</v>
      </c>
      <c r="M27" s="78" t="s">
        <v>606</v>
      </c>
      <c r="N27" s="78" t="s">
        <v>608</v>
      </c>
      <c r="O27" s="5">
        <v>0.75</v>
      </c>
      <c r="P27" s="237" t="s">
        <v>62</v>
      </c>
      <c r="Q27" s="238"/>
    </row>
    <row r="28" spans="1:18" ht="70.5" customHeight="1" x14ac:dyDescent="0.25">
      <c r="A28" s="14"/>
      <c r="B28" s="15"/>
      <c r="C28" s="16"/>
      <c r="D28" s="16"/>
      <c r="E28" s="17"/>
      <c r="F28" s="18"/>
      <c r="G28" s="15"/>
      <c r="H28" s="16"/>
      <c r="I28" s="17"/>
      <c r="J28" s="18"/>
      <c r="K28" s="19"/>
      <c r="L28" s="20"/>
      <c r="M28" s="20"/>
      <c r="N28" s="20"/>
      <c r="O28" s="21"/>
      <c r="P28" s="19"/>
      <c r="Q28" s="20"/>
    </row>
    <row r="29" spans="1:18" ht="82.5" customHeight="1" x14ac:dyDescent="0.25">
      <c r="A29" s="14"/>
      <c r="B29" s="15"/>
      <c r="C29" s="16"/>
      <c r="D29" s="16"/>
      <c r="E29" s="17"/>
      <c r="F29" s="18"/>
      <c r="G29" s="15"/>
      <c r="H29" s="16"/>
      <c r="I29" s="17"/>
      <c r="J29" s="18"/>
      <c r="K29" s="19"/>
      <c r="L29" s="20"/>
      <c r="M29" s="20"/>
      <c r="N29" s="20"/>
      <c r="O29" s="21"/>
      <c r="P29" s="19"/>
      <c r="Q29" s="20"/>
    </row>
    <row r="30" spans="1:18" ht="78" customHeight="1" x14ac:dyDescent="0.25">
      <c r="A30" s="14"/>
      <c r="B30" s="15"/>
      <c r="C30" s="16"/>
      <c r="D30" s="16"/>
      <c r="E30" s="17"/>
      <c r="F30" s="18"/>
      <c r="G30" s="15"/>
      <c r="H30" s="16"/>
      <c r="I30" s="17"/>
      <c r="J30" s="18"/>
      <c r="K30" s="19"/>
      <c r="L30" s="20"/>
      <c r="M30" s="20"/>
      <c r="N30" s="20"/>
      <c r="O30" s="21"/>
      <c r="P30" s="19"/>
      <c r="Q30" s="20"/>
    </row>
    <row r="31" spans="1:18" ht="59.25" customHeight="1" x14ac:dyDescent="0.25">
      <c r="A31" s="14"/>
      <c r="B31" s="15"/>
      <c r="C31" s="16"/>
      <c r="D31" s="16"/>
      <c r="E31" s="17"/>
      <c r="F31" s="18"/>
      <c r="G31" s="15"/>
      <c r="H31" s="16"/>
      <c r="I31" s="17"/>
      <c r="J31" s="18"/>
      <c r="K31" s="19"/>
      <c r="L31" s="20"/>
      <c r="M31" s="20"/>
      <c r="N31" s="20"/>
      <c r="O31" s="21"/>
      <c r="P31" s="19"/>
      <c r="Q31" s="20"/>
    </row>
    <row r="32" spans="1:18" hidden="1" x14ac:dyDescent="0.25">
      <c r="A32" s="14"/>
      <c r="B32" s="1"/>
      <c r="C32" s="1"/>
      <c r="D32" s="1"/>
      <c r="E32" s="1"/>
      <c r="F32" s="1"/>
      <c r="G32" s="1"/>
      <c r="H32" s="1"/>
      <c r="I32" s="1"/>
      <c r="J32" s="1"/>
      <c r="K32" s="1"/>
      <c r="L32" s="1"/>
      <c r="M32" s="1"/>
      <c r="N32" s="1"/>
      <c r="O32" s="1"/>
      <c r="P32" s="1"/>
      <c r="Q32" s="1"/>
    </row>
    <row r="33" spans="1:17" hidden="1" x14ac:dyDescent="0.25">
      <c r="A33" s="1"/>
      <c r="B33" s="1"/>
      <c r="C33" s="1"/>
      <c r="D33" s="1"/>
      <c r="E33" s="1"/>
      <c r="F33" s="1"/>
      <c r="G33" s="1"/>
      <c r="H33" s="1"/>
      <c r="I33" s="1"/>
      <c r="J33" s="1"/>
      <c r="K33" s="1"/>
      <c r="L33" s="1"/>
      <c r="M33" s="1"/>
      <c r="N33" s="1"/>
      <c r="O33" s="1"/>
      <c r="P33" s="1"/>
      <c r="Q33" s="1"/>
    </row>
    <row r="34" spans="1:17" hidden="1" x14ac:dyDescent="0.25">
      <c r="A34" s="1"/>
      <c r="B34" s="1"/>
      <c r="C34" s="1"/>
      <c r="D34" s="1"/>
      <c r="E34" s="1"/>
      <c r="F34" s="1"/>
      <c r="G34" s="1"/>
      <c r="H34" s="1"/>
      <c r="I34" s="1"/>
      <c r="J34" s="1"/>
      <c r="K34" s="1"/>
      <c r="L34" s="1"/>
      <c r="M34" s="1"/>
      <c r="N34" s="1"/>
      <c r="O34" s="1"/>
      <c r="P34" s="1"/>
      <c r="Q34" s="1"/>
    </row>
    <row r="35" spans="1:17" hidden="1" x14ac:dyDescent="0.25">
      <c r="A35" s="1"/>
      <c r="B35" s="1"/>
      <c r="C35" s="1"/>
      <c r="D35" s="1"/>
      <c r="E35" s="1"/>
      <c r="F35" s="1"/>
      <c r="G35" s="1"/>
      <c r="H35" s="1"/>
      <c r="I35" s="1"/>
      <c r="J35" s="1"/>
      <c r="K35" s="1"/>
      <c r="L35" s="1"/>
      <c r="M35" s="1"/>
      <c r="N35" s="1"/>
      <c r="O35" s="1"/>
      <c r="P35" s="1"/>
      <c r="Q35" s="1"/>
    </row>
    <row r="36" spans="1:17" hidden="1" x14ac:dyDescent="0.25">
      <c r="A36" s="1"/>
      <c r="B36" s="1"/>
      <c r="C36" s="1"/>
      <c r="D36" s="1"/>
      <c r="E36" s="1"/>
      <c r="F36" s="1"/>
      <c r="G36" s="1"/>
      <c r="H36" s="1"/>
      <c r="I36" s="1"/>
      <c r="J36" s="1"/>
      <c r="K36" s="1"/>
      <c r="L36" s="1"/>
      <c r="M36" s="1"/>
      <c r="N36" s="1"/>
      <c r="O36" s="1"/>
      <c r="P36" s="1"/>
      <c r="Q36" s="1"/>
    </row>
    <row r="37" spans="1:17" hidden="1" x14ac:dyDescent="0.25">
      <c r="A37" s="1"/>
      <c r="B37" s="1"/>
      <c r="C37" s="1"/>
      <c r="D37" s="1"/>
      <c r="E37" s="1"/>
      <c r="F37" s="97"/>
      <c r="G37" s="97"/>
      <c r="H37" s="97"/>
      <c r="I37" s="1"/>
      <c r="J37" s="1"/>
      <c r="K37" s="1"/>
      <c r="L37" s="1"/>
      <c r="M37" s="1"/>
      <c r="N37" s="1"/>
      <c r="O37" s="1"/>
      <c r="P37" s="1"/>
      <c r="Q37" s="1"/>
    </row>
    <row r="38" spans="1:17" hidden="1" x14ac:dyDescent="0.25">
      <c r="A38" s="1"/>
      <c r="B38" s="1"/>
      <c r="C38" s="1"/>
      <c r="D38" s="1"/>
      <c r="E38" s="1"/>
      <c r="F38" s="97"/>
      <c r="G38" s="97"/>
      <c r="H38" s="97"/>
      <c r="I38" s="1"/>
      <c r="J38" s="1"/>
      <c r="K38" s="1"/>
      <c r="L38" s="1"/>
      <c r="M38" s="1"/>
      <c r="N38" s="1"/>
      <c r="O38" s="1"/>
      <c r="P38" s="1"/>
      <c r="Q38" s="1"/>
    </row>
    <row r="39" spans="1:17" hidden="1" x14ac:dyDescent="0.25">
      <c r="A39" s="1"/>
      <c r="B39" s="1"/>
      <c r="C39" s="1"/>
      <c r="D39" s="1"/>
      <c r="E39" s="1"/>
      <c r="F39" s="1"/>
      <c r="G39" s="1"/>
      <c r="H39" s="1"/>
      <c r="I39" s="1"/>
      <c r="J39" s="1"/>
      <c r="K39" s="1"/>
      <c r="L39" s="1"/>
      <c r="M39" s="1"/>
      <c r="N39" s="1"/>
      <c r="O39" s="1"/>
      <c r="P39" s="1"/>
      <c r="Q39" s="1"/>
    </row>
    <row r="40" spans="1:17" hidden="1" x14ac:dyDescent="0.25">
      <c r="A40" s="1"/>
      <c r="B40" s="1"/>
      <c r="C40" s="1"/>
      <c r="D40" s="1"/>
      <c r="E40" s="1"/>
      <c r="G40" s="1"/>
      <c r="H40" s="1"/>
      <c r="I40" s="1"/>
      <c r="J40" s="1"/>
      <c r="K40" s="1"/>
      <c r="L40" s="1"/>
      <c r="M40" s="1"/>
      <c r="N40" s="1"/>
      <c r="O40" s="1"/>
      <c r="P40" s="1"/>
      <c r="Q40" s="1"/>
    </row>
    <row r="41" spans="1:17" s="1" customFormat="1" hidden="1" x14ac:dyDescent="0.25"/>
    <row r="42" spans="1:17" s="1" customFormat="1" x14ac:dyDescent="0.25"/>
    <row r="43" spans="1:17" s="1" customFormat="1" x14ac:dyDescent="0.25"/>
    <row r="44" spans="1:17" x14ac:dyDescent="0.25">
      <c r="A44" s="1"/>
    </row>
  </sheetData>
  <mergeCells count="79">
    <mergeCell ref="F37:H38"/>
    <mergeCell ref="B25:D25"/>
    <mergeCell ref="E25:F25"/>
    <mergeCell ref="G25:H25"/>
    <mergeCell ref="I25:J25"/>
    <mergeCell ref="P25:Q25"/>
    <mergeCell ref="B27:D27"/>
    <mergeCell ref="E27:F27"/>
    <mergeCell ref="G27:H27"/>
    <mergeCell ref="I27:J27"/>
    <mergeCell ref="P27:Q27"/>
    <mergeCell ref="B26:D26"/>
    <mergeCell ref="E26:F26"/>
    <mergeCell ref="G26:H26"/>
    <mergeCell ref="I26:J26"/>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0866141732283472" right="0.70866141732283472" top="0.74803149606299213" bottom="0.74803149606299213" header="0.31496062992125984" footer="0.31496062992125984"/>
  <pageSetup scale="5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zoomScale="53" zoomScaleNormal="53" zoomScaleSheetLayoutView="70" workbookViewId="0">
      <selection activeCell="M19" sqref="M19:N19"/>
    </sheetView>
  </sheetViews>
  <sheetFormatPr baseColWidth="10" defaultColWidth="10.875" defaultRowHeight="15.75" x14ac:dyDescent="0.25"/>
  <cols>
    <col min="1" max="1" width="13.75" customWidth="1"/>
    <col min="3" max="3" width="6.875" customWidth="1"/>
    <col min="4" max="4" width="20.25" customWidth="1"/>
    <col min="6" max="6" width="13.625" customWidth="1"/>
    <col min="8" max="8" width="12.875" customWidth="1"/>
    <col min="9" max="9" width="13.375" customWidth="1"/>
    <col min="10" max="10" width="8.375" customWidth="1"/>
    <col min="11" max="11" width="14.875" customWidth="1"/>
    <col min="12" max="12" width="12.5" customWidth="1"/>
    <col min="13" max="13" width="13.75" customWidth="1"/>
    <col min="14" max="14" width="13.625" customWidth="1"/>
    <col min="15" max="15" width="13" customWidth="1"/>
    <col min="17" max="17" width="9.5" customWidth="1"/>
  </cols>
  <sheetData>
    <row r="1" spans="1:17" x14ac:dyDescent="0.25">
      <c r="A1" s="1"/>
      <c r="B1" s="1"/>
      <c r="C1" s="1"/>
      <c r="D1" s="1"/>
      <c r="E1" s="1"/>
      <c r="F1" s="1"/>
      <c r="G1" s="1"/>
      <c r="H1" s="1"/>
      <c r="I1" s="1"/>
      <c r="J1" s="1"/>
      <c r="K1" s="1"/>
      <c r="L1" s="1"/>
      <c r="M1" s="1"/>
      <c r="N1" s="1"/>
      <c r="O1" s="1"/>
      <c r="P1" s="1"/>
      <c r="Q1" s="1"/>
    </row>
    <row r="2" spans="1:17" ht="30" customHeight="1"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85" t="s">
        <v>562</v>
      </c>
      <c r="E8" s="86"/>
      <c r="F8" s="86"/>
      <c r="G8" s="86"/>
      <c r="H8" s="86"/>
      <c r="I8" s="87" t="s">
        <v>1</v>
      </c>
      <c r="J8" s="88" t="s">
        <v>61</v>
      </c>
      <c r="K8" s="88"/>
      <c r="L8" s="87" t="s">
        <v>2</v>
      </c>
      <c r="M8" s="229" t="str">
        <f>[16]MIR!$C$7</f>
        <v>3.- comunidades integradas.</v>
      </c>
      <c r="N8" s="86"/>
      <c r="O8" s="87" t="s">
        <v>3</v>
      </c>
      <c r="P8" s="229" t="s">
        <v>441</v>
      </c>
      <c r="Q8" s="86"/>
    </row>
    <row r="9" spans="1:17" ht="61.5" customHeight="1" x14ac:dyDescent="0.25">
      <c r="A9" s="82"/>
      <c r="B9" s="82"/>
      <c r="C9" s="82"/>
      <c r="D9" s="86"/>
      <c r="E9" s="86"/>
      <c r="F9" s="86"/>
      <c r="G9" s="86"/>
      <c r="H9" s="86"/>
      <c r="I9" s="87"/>
      <c r="J9" s="88"/>
      <c r="K9" s="88"/>
      <c r="L9" s="87"/>
      <c r="M9" s="86"/>
      <c r="N9" s="86"/>
      <c r="O9" s="87"/>
      <c r="P9" s="86"/>
      <c r="Q9" s="86"/>
    </row>
    <row r="10" spans="1:17" ht="22.5" customHeight="1"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10" t="s">
        <v>4</v>
      </c>
      <c r="B11" s="205" t="s">
        <v>300</v>
      </c>
      <c r="C11" s="91"/>
      <c r="D11" s="91"/>
      <c r="E11" s="92"/>
      <c r="F11" s="10" t="s">
        <v>5</v>
      </c>
      <c r="G11" s="245" t="s">
        <v>442</v>
      </c>
      <c r="H11" s="91"/>
      <c r="I11" s="91"/>
      <c r="J11" s="91"/>
      <c r="K11" s="91"/>
      <c r="L11" s="92"/>
      <c r="M11" s="27" t="s">
        <v>6</v>
      </c>
      <c r="N11" s="205" t="s">
        <v>120</v>
      </c>
      <c r="O11" s="91"/>
      <c r="P11" s="91"/>
      <c r="Q11" s="92"/>
    </row>
    <row r="12" spans="1:17"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208" t="str">
        <f>[16]MIR!$C$8</f>
        <v xml:space="preserve">1  DIMENSION SOCIAL , DESARROLLO INTEGRAL E INCLUYENTE </v>
      </c>
      <c r="C13" s="86"/>
      <c r="D13" s="82" t="s">
        <v>8</v>
      </c>
      <c r="E13" s="229" t="str">
        <f>[16]MIR!$C$9</f>
        <v>Realizar gestiones para fortalecer, el desarrollo, la inclusión y la cohesión social de las comunidades del Municipio.</v>
      </c>
      <c r="F13" s="86"/>
      <c r="G13" s="86"/>
      <c r="H13" s="82" t="s">
        <v>9</v>
      </c>
      <c r="I13" s="229" t="str">
        <f>[16]MIR!$C$10</f>
        <v xml:space="preserve">  1.- Gestionar infraestructura educativa, equipamiento para la rehabilitación y construcción de espacios educativo.  2.-Incrementar el bienestar social de la población vulnerable del Municipio.   3.- Apoyar al migrante con opciones de autoempleo. </v>
      </c>
      <c r="J13" s="86"/>
      <c r="K13" s="86"/>
      <c r="L13" s="86"/>
      <c r="M13" s="87" t="s">
        <v>10</v>
      </c>
      <c r="N13" s="229" t="str">
        <f>[16]MIR!$C$11</f>
        <v>3.1 Asesoría legal a comisarios y delegados mediante cursos y talleres. 3.2 Seguimiento a las gestiones realizadas por los Comisarios y Delegados mediante reuniones.
3.3 Integración del COPLADMUN.</v>
      </c>
      <c r="O13" s="86"/>
      <c r="P13" s="86"/>
      <c r="Q13" s="86"/>
    </row>
    <row r="14" spans="1:17" ht="130.5" customHeight="1" x14ac:dyDescent="0.25">
      <c r="A14" s="87"/>
      <c r="B14" s="86"/>
      <c r="C14" s="86"/>
      <c r="D14" s="82"/>
      <c r="E14" s="86"/>
      <c r="F14" s="86"/>
      <c r="G14" s="86"/>
      <c r="H14" s="82"/>
      <c r="I14" s="86"/>
      <c r="J14" s="86"/>
      <c r="K14" s="86"/>
      <c r="L14" s="86"/>
      <c r="M14" s="87"/>
      <c r="N14" s="86"/>
      <c r="O14" s="86"/>
      <c r="P14" s="86"/>
      <c r="Q14" s="86"/>
    </row>
    <row r="15" spans="1:17" ht="24" customHeight="1" x14ac:dyDescent="0.25">
      <c r="A15" s="94" t="s">
        <v>24</v>
      </c>
      <c r="B15" s="94"/>
      <c r="C15" s="94"/>
      <c r="D15" s="94"/>
      <c r="E15" s="94"/>
      <c r="F15" s="94"/>
      <c r="G15" s="94"/>
      <c r="H15" s="94"/>
      <c r="I15" s="94"/>
      <c r="J15" s="94"/>
      <c r="K15" s="94"/>
      <c r="L15" s="94"/>
      <c r="M15" s="94"/>
      <c r="N15" s="94"/>
      <c r="O15" s="94"/>
      <c r="P15" s="94"/>
      <c r="Q15" s="94"/>
    </row>
    <row r="16" spans="1:17" ht="21.75" customHeight="1" x14ac:dyDescent="0.25">
      <c r="A16" s="87" t="s">
        <v>11</v>
      </c>
      <c r="B16" s="82" t="s">
        <v>12</v>
      </c>
      <c r="C16" s="82"/>
      <c r="D16" s="82"/>
      <c r="E16" s="94" t="s">
        <v>22</v>
      </c>
      <c r="F16" s="94"/>
      <c r="G16" s="94"/>
      <c r="H16" s="94"/>
      <c r="I16" s="94"/>
      <c r="J16" s="94"/>
      <c r="K16" s="94"/>
      <c r="L16" s="94"/>
      <c r="M16" s="94"/>
      <c r="N16" s="87" t="s">
        <v>23</v>
      </c>
      <c r="O16" s="87"/>
      <c r="P16" s="87" t="s">
        <v>21</v>
      </c>
      <c r="Q16" s="87"/>
    </row>
    <row r="17" spans="1:18" ht="21.7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33" t="s">
        <v>578</v>
      </c>
      <c r="M18" s="33" t="s">
        <v>18</v>
      </c>
      <c r="N18" s="87"/>
      <c r="O18" s="87"/>
      <c r="P18" s="87"/>
      <c r="Q18" s="87"/>
    </row>
    <row r="19" spans="1:18" ht="128.25" customHeight="1" x14ac:dyDescent="0.25">
      <c r="A19" s="2" t="s">
        <v>28</v>
      </c>
      <c r="B19" s="86" t="str">
        <f>[16]MIR!$B$15</f>
        <v>Eficiente atención y comunicación entre las comunidades y sectores de salud del municipio, para acercar jornadas medico asistenciales y mejor atención humana.</v>
      </c>
      <c r="C19" s="86"/>
      <c r="D19" s="86"/>
      <c r="E19" s="106" t="str">
        <f>[16]MIR!$C$15</f>
        <v>Porcentaje de organización</v>
      </c>
      <c r="F19" s="106"/>
      <c r="G19" s="86" t="s">
        <v>366</v>
      </c>
      <c r="H19" s="86"/>
      <c r="I19" s="96" t="s">
        <v>374</v>
      </c>
      <c r="J19" s="86"/>
      <c r="K19" s="72" t="s">
        <v>578</v>
      </c>
      <c r="L19" s="11">
        <v>3</v>
      </c>
      <c r="M19" s="78" t="s">
        <v>606</v>
      </c>
      <c r="N19" s="78" t="s">
        <v>608</v>
      </c>
      <c r="O19" s="5">
        <v>0.75</v>
      </c>
      <c r="P19" s="96" t="s">
        <v>61</v>
      </c>
      <c r="Q19" s="86"/>
    </row>
    <row r="20" spans="1:18" ht="117" customHeight="1" x14ac:dyDescent="0.25">
      <c r="A20" s="2" t="s">
        <v>29</v>
      </c>
      <c r="B20" s="86" t="str">
        <f>[16]MIR!$B$16</f>
        <v>Acceso a los servicios de salud y mayor inclusión en las  comunidades del Municipio de Eduardo Neri.</v>
      </c>
      <c r="C20" s="86"/>
      <c r="D20" s="86"/>
      <c r="E20" s="106" t="s">
        <v>361</v>
      </c>
      <c r="F20" s="106"/>
      <c r="G20" s="86" t="s">
        <v>367</v>
      </c>
      <c r="H20" s="86"/>
      <c r="I20" s="96" t="s">
        <v>375</v>
      </c>
      <c r="J20" s="86"/>
      <c r="K20" s="72" t="s">
        <v>578</v>
      </c>
      <c r="L20" s="74">
        <v>3</v>
      </c>
      <c r="M20" s="78" t="s">
        <v>606</v>
      </c>
      <c r="N20" s="78" t="s">
        <v>608</v>
      </c>
      <c r="O20" s="5">
        <v>0.75</v>
      </c>
      <c r="P20" s="96" t="s">
        <v>61</v>
      </c>
      <c r="Q20" s="86"/>
    </row>
    <row r="21" spans="1:18" ht="94.5" customHeight="1" x14ac:dyDescent="0.25">
      <c r="A21" s="35" t="s">
        <v>78</v>
      </c>
      <c r="B21" s="86" t="s">
        <v>359</v>
      </c>
      <c r="C21" s="86"/>
      <c r="D21" s="86"/>
      <c r="E21" s="86" t="s">
        <v>362</v>
      </c>
      <c r="F21" s="86"/>
      <c r="G21" s="86" t="s">
        <v>368</v>
      </c>
      <c r="H21" s="86"/>
      <c r="I21" s="96" t="s">
        <v>376</v>
      </c>
      <c r="J21" s="86"/>
      <c r="K21" s="72" t="s">
        <v>578</v>
      </c>
      <c r="L21" s="74">
        <v>3</v>
      </c>
      <c r="M21" s="78" t="s">
        <v>606</v>
      </c>
      <c r="N21" s="78" t="s">
        <v>608</v>
      </c>
      <c r="O21" s="5">
        <v>0.75</v>
      </c>
      <c r="P21" s="96" t="s">
        <v>61</v>
      </c>
      <c r="Q21" s="86"/>
    </row>
    <row r="22" spans="1:18" ht="94.5" customHeight="1" x14ac:dyDescent="0.25">
      <c r="A22" s="35" t="s">
        <v>79</v>
      </c>
      <c r="B22" s="86" t="str">
        <f>[16]MIR!$B$21</f>
        <v>Gestionar suficientes recursos económicos para accesar a servicios médicos.</v>
      </c>
      <c r="C22" s="86"/>
      <c r="D22" s="86"/>
      <c r="E22" s="86" t="s">
        <v>363</v>
      </c>
      <c r="F22" s="86"/>
      <c r="G22" s="86" t="s">
        <v>369</v>
      </c>
      <c r="H22" s="86"/>
      <c r="I22" s="96" t="s">
        <v>377</v>
      </c>
      <c r="J22" s="86"/>
      <c r="K22" s="72" t="s">
        <v>578</v>
      </c>
      <c r="L22" s="74">
        <v>3</v>
      </c>
      <c r="M22" s="78" t="s">
        <v>606</v>
      </c>
      <c r="N22" s="78" t="s">
        <v>608</v>
      </c>
      <c r="O22" s="5">
        <v>0.75</v>
      </c>
      <c r="P22" s="96" t="s">
        <v>61</v>
      </c>
      <c r="Q22" s="86"/>
    </row>
    <row r="23" spans="1:18" ht="21.75" customHeight="1" x14ac:dyDescent="0.25">
      <c r="A23" s="94" t="s">
        <v>30</v>
      </c>
      <c r="B23" s="94"/>
      <c r="C23" s="94"/>
      <c r="D23" s="94"/>
      <c r="E23" s="94"/>
      <c r="F23" s="94"/>
      <c r="G23" s="94"/>
      <c r="H23" s="94"/>
      <c r="I23" s="94"/>
      <c r="J23" s="94"/>
      <c r="K23" s="94"/>
      <c r="L23" s="94"/>
      <c r="M23" s="94"/>
      <c r="N23" s="94"/>
      <c r="O23" s="94"/>
      <c r="P23" s="94"/>
      <c r="Q23" s="94"/>
    </row>
    <row r="24" spans="1:18" ht="112.5" customHeight="1" x14ac:dyDescent="0.25">
      <c r="A24" s="3" t="s">
        <v>89</v>
      </c>
      <c r="B24" s="86" t="str">
        <f>[16]MIR!$B$18</f>
        <v>Acercar a las comunidades los programas o servicios que ofrece el H. Ayuntamiento.</v>
      </c>
      <c r="C24" s="86"/>
      <c r="D24" s="86"/>
      <c r="E24" s="86" t="str">
        <f>[16]MIR!$C$18</f>
        <v xml:space="preserve">Porcentaje de gestion </v>
      </c>
      <c r="F24" s="86"/>
      <c r="G24" s="86" t="s">
        <v>370</v>
      </c>
      <c r="H24" s="86"/>
      <c r="I24" s="96" t="s">
        <v>378</v>
      </c>
      <c r="J24" s="86"/>
      <c r="K24" s="72" t="s">
        <v>578</v>
      </c>
      <c r="L24" s="73">
        <v>3</v>
      </c>
      <c r="M24" s="78" t="s">
        <v>606</v>
      </c>
      <c r="N24" s="78" t="s">
        <v>608</v>
      </c>
      <c r="O24" s="5">
        <v>0.75</v>
      </c>
      <c r="P24" s="96" t="s">
        <v>61</v>
      </c>
      <c r="Q24" s="86"/>
    </row>
    <row r="25" spans="1:18" ht="111" customHeight="1" x14ac:dyDescent="0.25">
      <c r="A25" s="3" t="s">
        <v>81</v>
      </c>
      <c r="B25" s="86" t="str">
        <f>[16]MIR!$B$19</f>
        <v>Mayor  difusión de los programas y apoyos en los  medios oficiales, para evitar la discriminación en zonas vulnerables.</v>
      </c>
      <c r="C25" s="86"/>
      <c r="D25" s="86"/>
      <c r="E25" s="86" t="s">
        <v>364</v>
      </c>
      <c r="F25" s="86"/>
      <c r="G25" s="86" t="s">
        <v>371</v>
      </c>
      <c r="H25" s="86"/>
      <c r="I25" s="96" t="s">
        <v>378</v>
      </c>
      <c r="J25" s="86"/>
      <c r="K25" s="72" t="s">
        <v>578</v>
      </c>
      <c r="L25" s="74">
        <v>3</v>
      </c>
      <c r="M25" s="78" t="s">
        <v>606</v>
      </c>
      <c r="N25" s="78" t="s">
        <v>608</v>
      </c>
      <c r="O25" s="5">
        <v>0.75</v>
      </c>
      <c r="P25" s="96" t="s">
        <v>61</v>
      </c>
      <c r="Q25" s="86"/>
      <c r="R25" t="s">
        <v>34</v>
      </c>
    </row>
    <row r="26" spans="1:18" ht="107.25" customHeight="1" x14ac:dyDescent="0.25">
      <c r="A26" s="3" t="s">
        <v>82</v>
      </c>
      <c r="B26" s="98" t="s">
        <v>360</v>
      </c>
      <c r="C26" s="99"/>
      <c r="D26" s="100"/>
      <c r="E26" s="98" t="s">
        <v>365</v>
      </c>
      <c r="F26" s="100"/>
      <c r="G26" s="98" t="s">
        <v>372</v>
      </c>
      <c r="H26" s="100"/>
      <c r="I26" s="101" t="s">
        <v>377</v>
      </c>
      <c r="J26" s="102"/>
      <c r="K26" s="72" t="s">
        <v>578</v>
      </c>
      <c r="L26" s="74">
        <v>3</v>
      </c>
      <c r="M26" s="78" t="s">
        <v>606</v>
      </c>
      <c r="N26" s="78" t="s">
        <v>608</v>
      </c>
      <c r="O26" s="5">
        <v>0.75</v>
      </c>
      <c r="P26" s="96" t="s">
        <v>61</v>
      </c>
      <c r="Q26" s="86"/>
    </row>
    <row r="27" spans="1:18" ht="96" customHeight="1" x14ac:dyDescent="0.25">
      <c r="A27" s="3" t="s">
        <v>84</v>
      </c>
      <c r="B27" s="86" t="str">
        <f>[16]MIR!$B$22</f>
        <v>Resultados laborales de calidad para evitar altas tasas de pobreza.</v>
      </c>
      <c r="C27" s="86"/>
      <c r="D27" s="86"/>
      <c r="E27" s="86" t="str">
        <f>[16]MIR!$C$22</f>
        <v xml:space="preserve">Porcentaje de atencion </v>
      </c>
      <c r="F27" s="86"/>
      <c r="G27" s="86" t="s">
        <v>373</v>
      </c>
      <c r="H27" s="86"/>
      <c r="I27" s="86" t="s">
        <v>375</v>
      </c>
      <c r="J27" s="86"/>
      <c r="K27" s="72" t="s">
        <v>578</v>
      </c>
      <c r="L27" s="74">
        <v>3</v>
      </c>
      <c r="M27" s="78" t="s">
        <v>606</v>
      </c>
      <c r="N27" s="78" t="s">
        <v>608</v>
      </c>
      <c r="O27" s="5">
        <v>0.75</v>
      </c>
      <c r="P27" s="96" t="s">
        <v>61</v>
      </c>
      <c r="Q27" s="86"/>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7"/>
      <c r="G33" s="97"/>
      <c r="H33" s="97"/>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F33:H34"/>
    <mergeCell ref="B25:D25"/>
    <mergeCell ref="E25:F25"/>
    <mergeCell ref="G25:H25"/>
    <mergeCell ref="I25:J25"/>
    <mergeCell ref="P25:Q25"/>
    <mergeCell ref="B27:D27"/>
    <mergeCell ref="E27:F27"/>
    <mergeCell ref="G27:H27"/>
    <mergeCell ref="I27:J27"/>
    <mergeCell ref="P27:Q27"/>
    <mergeCell ref="B26:D26"/>
    <mergeCell ref="E26:F26"/>
    <mergeCell ref="G26:H26"/>
    <mergeCell ref="I26:J26"/>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0866141732283472" right="0.70866141732283472" top="0.74803149606299213" bottom="0.74803149606299213" header="0.31496062992125984" footer="0.31496062992125984"/>
  <pageSetup scale="53" orientation="landscape" horizontalDpi="4294967292"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opLeftCell="A22" zoomScale="51" zoomScaleNormal="51" zoomScaleSheetLayoutView="70" workbookViewId="0">
      <selection activeCell="M25" sqref="M25:N25"/>
    </sheetView>
  </sheetViews>
  <sheetFormatPr baseColWidth="10" defaultColWidth="10.875" defaultRowHeight="15.75" x14ac:dyDescent="0.25"/>
  <cols>
    <col min="1" max="1" width="13.75" customWidth="1"/>
    <col min="3" max="3" width="6.875" customWidth="1"/>
    <col min="4" max="4" width="21" customWidth="1"/>
    <col min="6" max="6" width="9.625" customWidth="1"/>
    <col min="8" max="8" width="12.875" customWidth="1"/>
    <col min="9" max="9" width="13.375" customWidth="1"/>
    <col min="10" max="10" width="11.625" customWidth="1"/>
    <col min="11" max="12" width="13.625" customWidth="1"/>
    <col min="13" max="13" width="13.375" customWidth="1"/>
    <col min="14" max="14" width="13.125" customWidth="1"/>
    <col min="15" max="15" width="12.625" customWidth="1"/>
  </cols>
  <sheetData>
    <row r="1" spans="1:17" ht="27.75" customHeight="1" x14ac:dyDescent="0.25">
      <c r="A1" s="1"/>
      <c r="B1" s="1"/>
      <c r="C1" s="1"/>
      <c r="D1" s="1"/>
      <c r="E1" s="1"/>
      <c r="F1" s="1"/>
      <c r="G1" s="1"/>
      <c r="H1" s="1"/>
      <c r="I1" s="1"/>
      <c r="J1" s="1"/>
      <c r="K1" s="1"/>
      <c r="L1" s="1"/>
      <c r="M1" s="1"/>
      <c r="N1" s="1"/>
      <c r="O1" s="1"/>
      <c r="P1" s="1"/>
      <c r="Q1" s="1"/>
    </row>
    <row r="2" spans="1:17" ht="30.75" customHeight="1"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85" t="s">
        <v>560</v>
      </c>
      <c r="E8" s="86"/>
      <c r="F8" s="86"/>
      <c r="G8" s="86"/>
      <c r="H8" s="86"/>
      <c r="I8" s="87" t="s">
        <v>1</v>
      </c>
      <c r="J8" s="88" t="s">
        <v>60</v>
      </c>
      <c r="K8" s="88"/>
      <c r="L8" s="87" t="s">
        <v>2</v>
      </c>
      <c r="M8" s="229" t="str">
        <f>[17]MIR!$C$7</f>
        <v>18. Registro civil eficaz</v>
      </c>
      <c r="N8" s="86"/>
      <c r="O8" s="87" t="s">
        <v>3</v>
      </c>
      <c r="P8" s="85" t="s">
        <v>561</v>
      </c>
      <c r="Q8" s="86"/>
    </row>
    <row r="9" spans="1:17" ht="61.5" customHeight="1" x14ac:dyDescent="0.25">
      <c r="A9" s="82"/>
      <c r="B9" s="82"/>
      <c r="C9" s="82"/>
      <c r="D9" s="86"/>
      <c r="E9" s="86"/>
      <c r="F9" s="86"/>
      <c r="G9" s="86"/>
      <c r="H9" s="86"/>
      <c r="I9" s="87"/>
      <c r="J9" s="88"/>
      <c r="K9" s="88"/>
      <c r="L9" s="87"/>
      <c r="M9" s="86"/>
      <c r="N9" s="86"/>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10" t="s">
        <v>4</v>
      </c>
      <c r="B11" s="205" t="s">
        <v>138</v>
      </c>
      <c r="C11" s="91"/>
      <c r="D11" s="91"/>
      <c r="E11" s="92"/>
      <c r="F11" s="10" t="s">
        <v>5</v>
      </c>
      <c r="G11" s="205" t="s">
        <v>215</v>
      </c>
      <c r="H11" s="91"/>
      <c r="I11" s="91"/>
      <c r="J11" s="91"/>
      <c r="K11" s="91"/>
      <c r="L11" s="92"/>
      <c r="M11" s="27" t="s">
        <v>6</v>
      </c>
      <c r="N11" s="205" t="s">
        <v>395</v>
      </c>
      <c r="O11" s="91"/>
      <c r="P11" s="91"/>
      <c r="Q11" s="92"/>
    </row>
    <row r="12" spans="1:17"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229" t="str">
        <f>[17]MIR!$C$8</f>
        <v>Estrategia Transversal "Dimensión administrativa y ciudadana"</v>
      </c>
      <c r="C13" s="86"/>
      <c r="D13" s="82" t="s">
        <v>8</v>
      </c>
      <c r="E13" s="229" t="str">
        <f>[17]MIR!$C$9</f>
        <v>Brindar una atención digna y de calidad a la ciudadania que se acerque a la oficialia del Registro Civil a solicitar los diferentes servicios que este ofrece.</v>
      </c>
      <c r="F13" s="86"/>
      <c r="G13" s="86"/>
      <c r="H13" s="82" t="s">
        <v>9</v>
      </c>
      <c r="I13" s="229" t="str">
        <f>[17]MIR!$C$10</f>
        <v>8.-Actualizar, elaborar y operar eficientemente normas y reglamentos, 10.-Mejorar estrategias de recaudación de ingresos.</v>
      </c>
      <c r="J13" s="86"/>
      <c r="K13" s="86"/>
      <c r="L13" s="86"/>
      <c r="M13" s="87" t="s">
        <v>10</v>
      </c>
      <c r="N13" s="229" t="str">
        <f>[17]MIR!$C$11</f>
        <v>18.1 Promover y coordinar bodas comunitarias gratuitas en beneficio a la economía de los ciudadanos, en especial en zonas vulnerables, 18.2.-Elaboración de registro y expedición de actas1 de nacimiento, matrmonios, defuciones, divorcios reconocimiento y adopciones.18.3.-Brindar imformación a todos los solicitantes que se acerquen a las ofinas de la oficialia.</v>
      </c>
      <c r="O13" s="86"/>
      <c r="P13" s="86"/>
      <c r="Q13" s="86"/>
    </row>
    <row r="14" spans="1:17" ht="144.75" customHeight="1" x14ac:dyDescent="0.25">
      <c r="A14" s="87"/>
      <c r="B14" s="86"/>
      <c r="C14" s="86"/>
      <c r="D14" s="82"/>
      <c r="E14" s="86"/>
      <c r="F14" s="86"/>
      <c r="G14" s="86"/>
      <c r="H14" s="82"/>
      <c r="I14" s="86"/>
      <c r="J14" s="86"/>
      <c r="K14" s="86"/>
      <c r="L14" s="86"/>
      <c r="M14" s="87"/>
      <c r="N14" s="86"/>
      <c r="O14" s="86"/>
      <c r="P14" s="86"/>
      <c r="Q14" s="86"/>
    </row>
    <row r="15" spans="1:17" ht="29.25" customHeight="1"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10" t="s">
        <v>578</v>
      </c>
      <c r="M18" s="10" t="s">
        <v>18</v>
      </c>
      <c r="N18" s="87"/>
      <c r="O18" s="87"/>
      <c r="P18" s="87"/>
      <c r="Q18" s="87"/>
    </row>
    <row r="19" spans="1:18" ht="111.75" customHeight="1" x14ac:dyDescent="0.25">
      <c r="A19" s="2" t="s">
        <v>28</v>
      </c>
      <c r="B19" s="86" t="str">
        <f>[17]MIR!$B$15</f>
        <v xml:space="preserve">Asegurar que cada ciudadano tenga un solo registro y una sola curp. </v>
      </c>
      <c r="C19" s="86"/>
      <c r="D19" s="86"/>
      <c r="E19" s="86" t="str">
        <f>[17]MIR!$C$15</f>
        <v>Porcentaje de resultados.</v>
      </c>
      <c r="F19" s="86"/>
      <c r="G19" s="86" t="s">
        <v>394</v>
      </c>
      <c r="H19" s="86"/>
      <c r="I19" s="96" t="str">
        <f>[17]MIR!$H$15</f>
        <v>Informes y reportes mensuales</v>
      </c>
      <c r="J19" s="86"/>
      <c r="K19" s="67" t="s">
        <v>578</v>
      </c>
      <c r="L19" s="11">
        <v>3</v>
      </c>
      <c r="M19" s="78" t="s">
        <v>606</v>
      </c>
      <c r="N19" s="78" t="s">
        <v>608</v>
      </c>
      <c r="O19" s="5">
        <v>0.75</v>
      </c>
      <c r="P19" s="96" t="s">
        <v>60</v>
      </c>
      <c r="Q19" s="86"/>
    </row>
    <row r="20" spans="1:18" ht="93.75" customHeight="1" x14ac:dyDescent="0.25">
      <c r="A20" s="2" t="s">
        <v>29</v>
      </c>
      <c r="B20" s="86" t="str">
        <f>[17]MIR!$B$16</f>
        <v xml:space="preserve">Garantizar la identidad juridica a los niños para que puedan ingresar al sistema de educacion. </v>
      </c>
      <c r="C20" s="86"/>
      <c r="D20" s="86"/>
      <c r="E20" s="86" t="str">
        <f>[17]MIR!$C$16</f>
        <v>Porcentaje de resultados.</v>
      </c>
      <c r="F20" s="86"/>
      <c r="G20" s="86" t="s">
        <v>394</v>
      </c>
      <c r="H20" s="86"/>
      <c r="I20" s="96" t="str">
        <f>[17]MIR!$H$16</f>
        <v>Informes y reportes mensuales</v>
      </c>
      <c r="J20" s="86"/>
      <c r="K20" s="67" t="s">
        <v>578</v>
      </c>
      <c r="L20" s="74">
        <v>3</v>
      </c>
      <c r="M20" s="78" t="s">
        <v>606</v>
      </c>
      <c r="N20" s="78" t="s">
        <v>608</v>
      </c>
      <c r="O20" s="5">
        <v>0.75</v>
      </c>
      <c r="P20" s="96" t="s">
        <v>60</v>
      </c>
      <c r="Q20" s="86"/>
    </row>
    <row r="21" spans="1:18" ht="99" customHeight="1" x14ac:dyDescent="0.25">
      <c r="A21" s="2" t="s">
        <v>78</v>
      </c>
      <c r="B21" s="86" t="str">
        <f>[17]MIR!$B$17</f>
        <v>Facilitar ingresos a programas sociales, estatal y federal asi como la obtención de sus actas de nacimiento.</v>
      </c>
      <c r="C21" s="86"/>
      <c r="D21" s="86"/>
      <c r="E21" s="86" t="str">
        <f>[17]MIR!$C$17</f>
        <v>Porcentaje de difución y crecimiento.</v>
      </c>
      <c r="F21" s="86"/>
      <c r="G21" s="86" t="s">
        <v>394</v>
      </c>
      <c r="H21" s="86"/>
      <c r="I21" s="96" t="str">
        <f>[17]MIR!$H$21</f>
        <v>Informes y reportes mensuales</v>
      </c>
      <c r="J21" s="86"/>
      <c r="K21" s="67" t="s">
        <v>578</v>
      </c>
      <c r="L21" s="74">
        <v>3</v>
      </c>
      <c r="M21" s="78" t="s">
        <v>606</v>
      </c>
      <c r="N21" s="78" t="s">
        <v>608</v>
      </c>
      <c r="O21" s="5">
        <v>0.75</v>
      </c>
      <c r="P21" s="96" t="s">
        <v>60</v>
      </c>
      <c r="Q21" s="86"/>
    </row>
    <row r="22" spans="1:18" ht="120" customHeight="1" x14ac:dyDescent="0.25">
      <c r="A22" s="2" t="s">
        <v>79</v>
      </c>
      <c r="B22" s="86" t="str">
        <f>[17]MIR!$B$21</f>
        <v xml:space="preserve">Asi como la curp de todos los  ciudadanos. </v>
      </c>
      <c r="C22" s="86"/>
      <c r="D22" s="86"/>
      <c r="E22" s="86" t="str">
        <f>[17]MIR!$C$21</f>
        <v>Porcentaje de calidad y crecimiento.</v>
      </c>
      <c r="F22" s="86"/>
      <c r="G22" s="86" t="s">
        <v>396</v>
      </c>
      <c r="H22" s="86"/>
      <c r="I22" s="96" t="s">
        <v>399</v>
      </c>
      <c r="J22" s="86"/>
      <c r="K22" s="67" t="s">
        <v>578</v>
      </c>
      <c r="L22" s="74">
        <v>3</v>
      </c>
      <c r="M22" s="78" t="s">
        <v>606</v>
      </c>
      <c r="N22" s="78" t="s">
        <v>608</v>
      </c>
      <c r="O22" s="5">
        <v>0.75</v>
      </c>
      <c r="P22" s="96" t="s">
        <v>60</v>
      </c>
      <c r="Q22" s="86"/>
    </row>
    <row r="23" spans="1:18" x14ac:dyDescent="0.25">
      <c r="A23" s="94" t="s">
        <v>30</v>
      </c>
      <c r="B23" s="94"/>
      <c r="C23" s="94"/>
      <c r="D23" s="94"/>
      <c r="E23" s="94"/>
      <c r="F23" s="94"/>
      <c r="G23" s="94"/>
      <c r="H23" s="94"/>
      <c r="I23" s="94"/>
      <c r="J23" s="94"/>
      <c r="K23" s="94"/>
      <c r="L23" s="94"/>
      <c r="M23" s="94"/>
      <c r="N23" s="94"/>
      <c r="O23" s="94"/>
      <c r="P23" s="94"/>
      <c r="Q23" s="94"/>
    </row>
    <row r="24" spans="1:18" ht="88.5" customHeight="1" x14ac:dyDescent="0.25">
      <c r="A24" s="3" t="s">
        <v>89</v>
      </c>
      <c r="B24" s="86" t="str">
        <f>[17]MIR!$B$18</f>
        <v>Avatir el resago registral que existe  en nuestro municipio</v>
      </c>
      <c r="C24" s="86"/>
      <c r="D24" s="86"/>
      <c r="E24" s="86" t="str">
        <f>[17]MIR!$C$18</f>
        <v>porcentaje de cumplimiento.</v>
      </c>
      <c r="F24" s="86"/>
      <c r="G24" s="86" t="s">
        <v>397</v>
      </c>
      <c r="H24" s="86"/>
      <c r="I24" s="96" t="str">
        <f>[17]MIR!$H$18</f>
        <v>Informes y reportes mensuales</v>
      </c>
      <c r="J24" s="86"/>
      <c r="K24" s="67" t="s">
        <v>578</v>
      </c>
      <c r="L24" s="73">
        <v>3</v>
      </c>
      <c r="M24" s="78" t="s">
        <v>606</v>
      </c>
      <c r="N24" s="78" t="s">
        <v>608</v>
      </c>
      <c r="O24" s="5">
        <v>0.75</v>
      </c>
      <c r="P24" s="96" t="s">
        <v>60</v>
      </c>
      <c r="Q24" s="86"/>
    </row>
    <row r="25" spans="1:18" ht="80.25" customHeight="1" x14ac:dyDescent="0.25">
      <c r="A25" s="3" t="s">
        <v>81</v>
      </c>
      <c r="B25" s="86" t="str">
        <f>[17]MIR!$B$19</f>
        <v xml:space="preserve">Realizar jornadas asistenciales mas frecuentes a las comunidades   </v>
      </c>
      <c r="C25" s="86"/>
      <c r="D25" s="86"/>
      <c r="E25" s="98" t="str">
        <f>[17]MIR!$C$19</f>
        <v>Porcentaje de difución y crecimiento.</v>
      </c>
      <c r="F25" s="100"/>
      <c r="G25" s="86" t="s">
        <v>398</v>
      </c>
      <c r="H25" s="86"/>
      <c r="I25" s="96" t="str">
        <f>[17]MIR!$H$19</f>
        <v>Informes y reportes mensuales</v>
      </c>
      <c r="J25" s="86"/>
      <c r="K25" s="67" t="s">
        <v>578</v>
      </c>
      <c r="L25" s="74">
        <v>3</v>
      </c>
      <c r="M25" s="78" t="s">
        <v>606</v>
      </c>
      <c r="N25" s="78" t="s">
        <v>608</v>
      </c>
      <c r="O25" s="5">
        <v>0.75</v>
      </c>
      <c r="P25" s="96" t="s">
        <v>60</v>
      </c>
      <c r="Q25" s="86"/>
      <c r="R25" t="s">
        <v>34</v>
      </c>
    </row>
    <row r="26" spans="1:18" ht="81" customHeight="1" x14ac:dyDescent="0.25">
      <c r="A26" s="3" t="s">
        <v>82</v>
      </c>
      <c r="B26" s="98" t="str">
        <f>[17]MIR!$B$20</f>
        <v xml:space="preserve">Mejorar la atención a los ciudadanos del municipio de eduardo neri.  </v>
      </c>
      <c r="C26" s="99"/>
      <c r="D26" s="100"/>
      <c r="E26" s="98" t="str">
        <f>[17]MIR!$C$20</f>
        <v>Porcentaje de difución y crecimiento.</v>
      </c>
      <c r="F26" s="100"/>
      <c r="G26" s="98" t="s">
        <v>394</v>
      </c>
      <c r="H26" s="100"/>
      <c r="I26" s="101" t="str">
        <f>[17]MIR!$H$20</f>
        <v>capacitaciones</v>
      </c>
      <c r="J26" s="102"/>
      <c r="K26" s="67" t="s">
        <v>578</v>
      </c>
      <c r="L26" s="74">
        <v>3</v>
      </c>
      <c r="M26" s="78" t="s">
        <v>606</v>
      </c>
      <c r="N26" s="78" t="s">
        <v>608</v>
      </c>
      <c r="O26" s="5">
        <v>0.75</v>
      </c>
      <c r="P26" s="96" t="s">
        <v>60</v>
      </c>
      <c r="Q26" s="86"/>
    </row>
    <row r="27" spans="1:18" ht="75.75" customHeight="1" x14ac:dyDescent="0.25">
      <c r="A27" s="3" t="s">
        <v>84</v>
      </c>
      <c r="B27" s="86" t="str">
        <f>[17]MIR!$B$22</f>
        <v xml:space="preserve">Eficientizar en tiempo y forma todos los tramites </v>
      </c>
      <c r="C27" s="86"/>
      <c r="D27" s="86"/>
      <c r="E27" s="86" t="str">
        <f>[17]MIR!$C$22</f>
        <v>porcentaje de cumplimiento.</v>
      </c>
      <c r="F27" s="86"/>
      <c r="G27" s="86" t="s">
        <v>396</v>
      </c>
      <c r="H27" s="86"/>
      <c r="I27" s="86" t="s">
        <v>399</v>
      </c>
      <c r="J27" s="86"/>
      <c r="K27" s="67" t="s">
        <v>578</v>
      </c>
      <c r="L27" s="74">
        <v>3</v>
      </c>
      <c r="M27" s="78" t="s">
        <v>606</v>
      </c>
      <c r="N27" s="78" t="s">
        <v>608</v>
      </c>
      <c r="O27" s="5">
        <v>0.75</v>
      </c>
      <c r="P27" s="96" t="s">
        <v>60</v>
      </c>
      <c r="Q27" s="86"/>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7"/>
      <c r="G33" s="97"/>
      <c r="H33" s="97"/>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F33:H34"/>
    <mergeCell ref="B25:D25"/>
    <mergeCell ref="E25:F25"/>
    <mergeCell ref="G25:H25"/>
    <mergeCell ref="I25:J25"/>
    <mergeCell ref="P25:Q25"/>
    <mergeCell ref="B27:D27"/>
    <mergeCell ref="E27:F27"/>
    <mergeCell ref="G27:H27"/>
    <mergeCell ref="I27:J27"/>
    <mergeCell ref="P27:Q27"/>
    <mergeCell ref="B26:D26"/>
    <mergeCell ref="E26:F26"/>
    <mergeCell ref="G26:H26"/>
    <mergeCell ref="I26:J26"/>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0866141732283472" right="0.70866141732283472" top="0.74803149606299213" bottom="0.74803149606299213" header="0.31496062992125984" footer="0.31496062992125984"/>
  <pageSetup scale="5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zoomScale="50" zoomScaleNormal="50" zoomScaleSheetLayoutView="70" workbookViewId="0">
      <selection activeCell="M19" sqref="M19:N19"/>
    </sheetView>
  </sheetViews>
  <sheetFormatPr baseColWidth="10" defaultColWidth="10.875" defaultRowHeight="15.75" x14ac:dyDescent="0.25"/>
  <cols>
    <col min="1" max="1" width="13.75" customWidth="1"/>
    <col min="3" max="3" width="6.875" customWidth="1"/>
    <col min="4" max="4" width="22.5" customWidth="1"/>
    <col min="6" max="6" width="7.625" customWidth="1"/>
    <col min="8" max="8" width="9.75" customWidth="1"/>
    <col min="9" max="10" width="13.375" customWidth="1"/>
    <col min="11" max="11" width="12.125" customWidth="1"/>
    <col min="12" max="12" width="9.875" customWidth="1"/>
    <col min="13" max="13" width="12.25" customWidth="1"/>
    <col min="14" max="14" width="11.875" customWidth="1"/>
    <col min="15" max="15" width="11.625" customWidth="1"/>
  </cols>
  <sheetData>
    <row r="1" spans="1:17" x14ac:dyDescent="0.25">
      <c r="A1" s="1"/>
      <c r="B1" s="1"/>
      <c r="C1" s="1"/>
      <c r="D1" s="1"/>
      <c r="E1" s="1"/>
      <c r="F1" s="1"/>
      <c r="G1" s="1"/>
      <c r="H1" s="1"/>
      <c r="I1" s="1"/>
      <c r="J1" s="1"/>
      <c r="K1" s="1"/>
      <c r="L1" s="1"/>
      <c r="M1" s="1"/>
      <c r="N1" s="1"/>
      <c r="O1" s="1"/>
      <c r="P1" s="1"/>
      <c r="Q1" s="1"/>
    </row>
    <row r="2" spans="1:17" x14ac:dyDescent="0.25">
      <c r="A2" s="1"/>
      <c r="B2" s="83"/>
      <c r="C2" s="83"/>
      <c r="D2" s="83"/>
      <c r="E2" s="83"/>
      <c r="F2" s="83"/>
      <c r="G2" s="83"/>
      <c r="H2" s="83"/>
      <c r="I2" s="83"/>
      <c r="J2" s="83"/>
      <c r="K2" s="83"/>
      <c r="L2" s="83"/>
      <c r="M2" s="83"/>
      <c r="N2" s="83"/>
      <c r="O2" s="83"/>
      <c r="P2" s="83"/>
      <c r="Q2" s="1"/>
    </row>
    <row r="3" spans="1:17" ht="31.5" customHeight="1"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85" t="s">
        <v>560</v>
      </c>
      <c r="E8" s="86"/>
      <c r="F8" s="86"/>
      <c r="G8" s="86"/>
      <c r="H8" s="86"/>
      <c r="I8" s="87" t="s">
        <v>1</v>
      </c>
      <c r="J8" s="88" t="s">
        <v>59</v>
      </c>
      <c r="K8" s="88"/>
      <c r="L8" s="87" t="s">
        <v>2</v>
      </c>
      <c r="M8" s="229" t="str">
        <f>[18]MIR!$C$7</f>
        <v>1. Sociedad Informada</v>
      </c>
      <c r="N8" s="86"/>
      <c r="O8" s="87" t="s">
        <v>3</v>
      </c>
      <c r="P8" s="246" t="s">
        <v>597</v>
      </c>
      <c r="Q8" s="86"/>
    </row>
    <row r="9" spans="1:17" ht="61.5" customHeight="1" x14ac:dyDescent="0.25">
      <c r="A9" s="82"/>
      <c r="B9" s="82"/>
      <c r="C9" s="82"/>
      <c r="D9" s="86"/>
      <c r="E9" s="86"/>
      <c r="F9" s="86"/>
      <c r="G9" s="86"/>
      <c r="H9" s="86"/>
      <c r="I9" s="87"/>
      <c r="J9" s="88"/>
      <c r="K9" s="88"/>
      <c r="L9" s="87"/>
      <c r="M9" s="86"/>
      <c r="N9" s="86"/>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10" t="s">
        <v>4</v>
      </c>
      <c r="B11" s="114" t="s">
        <v>138</v>
      </c>
      <c r="C11" s="91"/>
      <c r="D11" s="91"/>
      <c r="E11" s="92"/>
      <c r="F11" s="10" t="s">
        <v>5</v>
      </c>
      <c r="G11" s="114" t="str">
        <f>'[18]POA '!$AA$25</f>
        <v>1.8. Otros Servicios Generales</v>
      </c>
      <c r="H11" s="91"/>
      <c r="I11" s="91"/>
      <c r="J11" s="91"/>
      <c r="K11" s="91"/>
      <c r="L11" s="92"/>
      <c r="M11" s="27" t="s">
        <v>6</v>
      </c>
      <c r="N11" s="114" t="str">
        <f>'[18]POA '!$AA$26</f>
        <v>1.8.3. Servicios de comunicación  y medios</v>
      </c>
      <c r="O11" s="91"/>
      <c r="P11" s="91"/>
      <c r="Q11" s="92"/>
    </row>
    <row r="12" spans="1:17"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116" t="str">
        <f>[18]MIR!$C$8</f>
        <v>EJE 1: DIMENSIÓN SOCIAL, DESARROLLO INTEGRAL E INCLUYENTE</v>
      </c>
      <c r="C13" s="86"/>
      <c r="D13" s="82" t="s">
        <v>8</v>
      </c>
      <c r="E13" s="208" t="str">
        <f>[18]MIR!$C$9</f>
        <v>Aumentar el bienestar social de la ciudadanía, fortaleciendo el tejido social mediante una estrategia integral de desarrollo humano y social promoviendo mejores condiciones de convivencia comunitaria a través de la cultura, el deporte, la educación y la salud, a través de programas con sentido integral e incluyente.</v>
      </c>
      <c r="F13" s="86"/>
      <c r="G13" s="86"/>
      <c r="H13" s="82" t="s">
        <v>9</v>
      </c>
      <c r="I13" s="208" t="str">
        <f>[18]MIR!$C$10</f>
        <v>Consolidar un esquema de vinculación social con atención prioritaria.</v>
      </c>
      <c r="J13" s="86"/>
      <c r="K13" s="86"/>
      <c r="L13" s="86"/>
      <c r="M13" s="87" t="s">
        <v>10</v>
      </c>
      <c r="N13" s="208" t="str">
        <f>[18]MIR!$C$11</f>
        <v xml:space="preserve">1.1 utilizar todos los medios electrónicos e impresos posibles para que la sociedad se encuentre informada sobre las obras, acciones y servicios que ofrecen 
1.2 mantener actualizado el registro de archivo fotográfico. 1.3. Elaboración y difusión de la gaceta informativa del h. ayuntamiento  </v>
      </c>
      <c r="O13" s="86"/>
      <c r="P13" s="86"/>
      <c r="Q13" s="86"/>
    </row>
    <row r="14" spans="1:17" ht="145.5" customHeight="1" x14ac:dyDescent="0.25">
      <c r="A14" s="87"/>
      <c r="B14" s="86"/>
      <c r="C14" s="86"/>
      <c r="D14" s="82"/>
      <c r="E14" s="86"/>
      <c r="F14" s="86"/>
      <c r="G14" s="86"/>
      <c r="H14" s="82"/>
      <c r="I14" s="86"/>
      <c r="J14" s="86"/>
      <c r="K14" s="86"/>
      <c r="L14" s="86"/>
      <c r="M14" s="87"/>
      <c r="N14" s="86"/>
      <c r="O14" s="86"/>
      <c r="P14" s="86"/>
      <c r="Q14" s="86"/>
    </row>
    <row r="15" spans="1:17"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33" t="s">
        <v>578</v>
      </c>
      <c r="M18" s="33" t="s">
        <v>18</v>
      </c>
      <c r="N18" s="87"/>
      <c r="O18" s="87"/>
      <c r="P18" s="87"/>
      <c r="Q18" s="87"/>
    </row>
    <row r="19" spans="1:18" ht="165.75" customHeight="1" x14ac:dyDescent="0.25">
      <c r="A19" s="2" t="s">
        <v>28</v>
      </c>
      <c r="B19" s="86" t="str">
        <f>[18]MIR!$B$15</f>
        <v>Cubrir y difundir con oportunidad, claridad y prontitud las actividades del gobierno municipal a través de los medios de comunicación, para mantener informada a la población sobre las actividades del h. ayuntamiento.</v>
      </c>
      <c r="C19" s="86"/>
      <c r="D19" s="86"/>
      <c r="E19" s="86" t="str">
        <f>[18]MIR!$C$15</f>
        <v>Programas gubernamentales difundidos.</v>
      </c>
      <c r="F19" s="86"/>
      <c r="G19" s="130" t="str">
        <f>[18]MIR!$G$15</f>
        <v xml:space="preserve">Número de programas gubernamentales 
Difundidos en el periodo t)-(número de programas gubernamentales difundidos en periodo t-1)
</v>
      </c>
      <c r="H19" s="130"/>
      <c r="I19" s="96" t="str">
        <f>[18]MIR!$H$15</f>
        <v>Archivos y reportes de Presidencía, la Secretaría General, la Dirección de Planeación, de Comunicación Social y la Coordinación de Eventos Cívicos y Culturales, así como de las demás Direcciones de la Administración Municipal.</v>
      </c>
      <c r="J19" s="86"/>
      <c r="K19" s="66" t="s">
        <v>578</v>
      </c>
      <c r="L19" s="11">
        <v>3</v>
      </c>
      <c r="M19" s="81" t="s">
        <v>606</v>
      </c>
      <c r="N19" s="78" t="s">
        <v>608</v>
      </c>
      <c r="O19" s="5">
        <v>0.75</v>
      </c>
      <c r="P19" s="96" t="s">
        <v>59</v>
      </c>
      <c r="Q19" s="86"/>
    </row>
    <row r="20" spans="1:18" ht="147.75" customHeight="1" x14ac:dyDescent="0.25">
      <c r="A20" s="2" t="s">
        <v>29</v>
      </c>
      <c r="B20" s="86" t="str">
        <f>[18]MIR!$B$16</f>
        <v>Posicionar una adecuada imagen pública, considerando que es la percepción que se tiene de nuestro gobierno ante la población.</v>
      </c>
      <c r="C20" s="86"/>
      <c r="D20" s="86"/>
      <c r="E20" s="86" t="str">
        <f>[18]MIR!$C$16</f>
        <v>Porcentaje de programas gubernamentales difundidos por Direcciones.</v>
      </c>
      <c r="F20" s="86"/>
      <c r="G20" s="130" t="s">
        <v>389</v>
      </c>
      <c r="H20" s="130"/>
      <c r="I20" s="96" t="s">
        <v>392</v>
      </c>
      <c r="J20" s="86"/>
      <c r="K20" s="66" t="s">
        <v>578</v>
      </c>
      <c r="L20" s="74">
        <v>3</v>
      </c>
      <c r="M20" s="78" t="s">
        <v>606</v>
      </c>
      <c r="N20" s="78" t="s">
        <v>608</v>
      </c>
      <c r="O20" s="5">
        <v>0.75</v>
      </c>
      <c r="P20" s="96" t="s">
        <v>59</v>
      </c>
      <c r="Q20" s="86"/>
    </row>
    <row r="21" spans="1:18" ht="150" customHeight="1" x14ac:dyDescent="0.25">
      <c r="A21" s="35" t="s">
        <v>78</v>
      </c>
      <c r="B21" s="86" t="s">
        <v>379</v>
      </c>
      <c r="C21" s="86"/>
      <c r="D21" s="86"/>
      <c r="E21" s="86" t="s">
        <v>385</v>
      </c>
      <c r="F21" s="86"/>
      <c r="G21" s="247" t="s">
        <v>390</v>
      </c>
      <c r="H21" s="247"/>
      <c r="I21" s="96" t="s">
        <v>392</v>
      </c>
      <c r="J21" s="86"/>
      <c r="K21" s="66" t="s">
        <v>578</v>
      </c>
      <c r="L21" s="74">
        <v>3</v>
      </c>
      <c r="M21" s="78" t="s">
        <v>606</v>
      </c>
      <c r="N21" s="78" t="s">
        <v>608</v>
      </c>
      <c r="O21" s="5">
        <v>0.75</v>
      </c>
      <c r="P21" s="96" t="s">
        <v>59</v>
      </c>
      <c r="Q21" s="86"/>
    </row>
    <row r="22" spans="1:18" ht="174.75" customHeight="1" x14ac:dyDescent="0.25">
      <c r="A22" s="35" t="s">
        <v>79</v>
      </c>
      <c r="B22" s="86" t="s">
        <v>380</v>
      </c>
      <c r="C22" s="86"/>
      <c r="D22" s="86"/>
      <c r="E22" s="86" t="s">
        <v>386</v>
      </c>
      <c r="F22" s="86"/>
      <c r="G22" s="130" t="s">
        <v>391</v>
      </c>
      <c r="H22" s="130"/>
      <c r="I22" s="96" t="s">
        <v>392</v>
      </c>
      <c r="J22" s="86"/>
      <c r="K22" s="66" t="s">
        <v>578</v>
      </c>
      <c r="L22" s="74">
        <v>3</v>
      </c>
      <c r="M22" s="78" t="s">
        <v>606</v>
      </c>
      <c r="N22" s="78" t="s">
        <v>608</v>
      </c>
      <c r="O22" s="5">
        <v>0.75</v>
      </c>
      <c r="P22" s="96" t="s">
        <v>59</v>
      </c>
      <c r="Q22" s="86"/>
    </row>
    <row r="23" spans="1:18" x14ac:dyDescent="0.25">
      <c r="A23" s="94" t="s">
        <v>30</v>
      </c>
      <c r="B23" s="94"/>
      <c r="C23" s="94"/>
      <c r="D23" s="94"/>
      <c r="E23" s="94"/>
      <c r="F23" s="94"/>
      <c r="G23" s="94"/>
      <c r="H23" s="94"/>
      <c r="I23" s="94"/>
      <c r="J23" s="94"/>
      <c r="K23" s="94"/>
      <c r="L23" s="94"/>
      <c r="M23" s="94"/>
      <c r="N23" s="94"/>
      <c r="O23" s="94"/>
      <c r="P23" s="94"/>
      <c r="Q23" s="94"/>
    </row>
    <row r="24" spans="1:18" ht="140.25" customHeight="1" x14ac:dyDescent="0.25">
      <c r="A24" s="3" t="s">
        <v>89</v>
      </c>
      <c r="B24" s="86" t="str">
        <f>[18]MIR!$B$18</f>
        <v>Elaboración de boletines informativos, carteles y volantes.</v>
      </c>
      <c r="C24" s="86"/>
      <c r="D24" s="86"/>
      <c r="E24" s="86" t="s">
        <v>385</v>
      </c>
      <c r="F24" s="86"/>
      <c r="G24" s="130" t="s">
        <v>390</v>
      </c>
      <c r="H24" s="130"/>
      <c r="I24" s="96" t="str">
        <f>[18]MIR!$H$18</f>
        <v>Archivos y reportes de la Secretaría General, la Dirección de Planeación, de Comunicación Social y la Coordinación de Eventos Cívicos y Culturales, así como de las demás Direcciones de la Administración Municipal.</v>
      </c>
      <c r="J24" s="86"/>
      <c r="K24" s="66" t="s">
        <v>578</v>
      </c>
      <c r="L24" s="11">
        <v>3</v>
      </c>
      <c r="M24" s="78" t="s">
        <v>606</v>
      </c>
      <c r="N24" s="78" t="s">
        <v>608</v>
      </c>
      <c r="O24" s="5">
        <v>0.75</v>
      </c>
      <c r="P24" s="96" t="s">
        <v>59</v>
      </c>
      <c r="Q24" s="86"/>
    </row>
    <row r="25" spans="1:18" ht="110.25" customHeight="1" x14ac:dyDescent="0.25">
      <c r="A25" s="3" t="s">
        <v>81</v>
      </c>
      <c r="B25" s="86" t="str">
        <f>[18]MIR!$B$19</f>
        <v>Adquisición de software y equipo para diseño audiovisual.</v>
      </c>
      <c r="C25" s="86"/>
      <c r="D25" s="86"/>
      <c r="E25" s="86" t="s">
        <v>387</v>
      </c>
      <c r="F25" s="86"/>
      <c r="G25" s="130" t="s">
        <v>390</v>
      </c>
      <c r="H25" s="130"/>
      <c r="I25" s="96" t="s">
        <v>393</v>
      </c>
      <c r="J25" s="86"/>
      <c r="K25" s="66" t="s">
        <v>578</v>
      </c>
      <c r="L25" s="74">
        <v>3</v>
      </c>
      <c r="M25" s="78" t="s">
        <v>606</v>
      </c>
      <c r="N25" s="78" t="s">
        <v>608</v>
      </c>
      <c r="O25" s="5">
        <v>0.75</v>
      </c>
      <c r="P25" s="96" t="s">
        <v>59</v>
      </c>
      <c r="Q25" s="86"/>
      <c r="R25" t="s">
        <v>34</v>
      </c>
    </row>
    <row r="26" spans="1:18" ht="165" customHeight="1" x14ac:dyDescent="0.25">
      <c r="A26" s="3" t="s">
        <v>82</v>
      </c>
      <c r="B26" s="98" t="s">
        <v>381</v>
      </c>
      <c r="C26" s="99"/>
      <c r="D26" s="100"/>
      <c r="E26" s="98" t="s">
        <v>385</v>
      </c>
      <c r="F26" s="100"/>
      <c r="G26" s="248" t="s">
        <v>390</v>
      </c>
      <c r="H26" s="249"/>
      <c r="I26" s="101" t="s">
        <v>392</v>
      </c>
      <c r="J26" s="102"/>
      <c r="K26" s="66" t="s">
        <v>578</v>
      </c>
      <c r="L26" s="74">
        <v>3</v>
      </c>
      <c r="M26" s="78" t="s">
        <v>606</v>
      </c>
      <c r="N26" s="78" t="s">
        <v>608</v>
      </c>
      <c r="O26" s="5">
        <v>0.75</v>
      </c>
      <c r="P26" s="96" t="s">
        <v>59</v>
      </c>
      <c r="Q26" s="86"/>
    </row>
    <row r="27" spans="1:18" ht="143.25" customHeight="1" x14ac:dyDescent="0.25">
      <c r="A27" s="3" t="s">
        <v>84</v>
      </c>
      <c r="B27" s="98" t="s">
        <v>382</v>
      </c>
      <c r="C27" s="99"/>
      <c r="D27" s="100"/>
      <c r="E27" s="98" t="s">
        <v>386</v>
      </c>
      <c r="F27" s="100"/>
      <c r="G27" s="248" t="s">
        <v>391</v>
      </c>
      <c r="H27" s="249"/>
      <c r="I27" s="101" t="s">
        <v>392</v>
      </c>
      <c r="J27" s="102"/>
      <c r="K27" s="66" t="s">
        <v>578</v>
      </c>
      <c r="L27" s="65">
        <v>3</v>
      </c>
      <c r="M27" s="78" t="s">
        <v>606</v>
      </c>
      <c r="N27" s="78" t="s">
        <v>608</v>
      </c>
      <c r="O27" s="5">
        <v>0.75</v>
      </c>
      <c r="P27" s="96" t="s">
        <v>59</v>
      </c>
      <c r="Q27" s="86"/>
    </row>
    <row r="28" spans="1:18" ht="161.25" customHeight="1" x14ac:dyDescent="0.25">
      <c r="A28" s="3" t="s">
        <v>128</v>
      </c>
      <c r="B28" s="98" t="s">
        <v>383</v>
      </c>
      <c r="C28" s="99"/>
      <c r="D28" s="100"/>
      <c r="E28" s="98" t="s">
        <v>386</v>
      </c>
      <c r="F28" s="100"/>
      <c r="G28" s="248" t="s">
        <v>391</v>
      </c>
      <c r="H28" s="249"/>
      <c r="I28" s="101" t="s">
        <v>392</v>
      </c>
      <c r="J28" s="102"/>
      <c r="K28" s="66" t="s">
        <v>578</v>
      </c>
      <c r="L28" s="65">
        <v>3</v>
      </c>
      <c r="M28" s="78" t="s">
        <v>606</v>
      </c>
      <c r="N28" s="78" t="s">
        <v>608</v>
      </c>
      <c r="O28" s="5">
        <v>0.75</v>
      </c>
      <c r="P28" s="96" t="s">
        <v>59</v>
      </c>
      <c r="Q28" s="86"/>
    </row>
    <row r="29" spans="1:18" ht="137.25" customHeight="1" x14ac:dyDescent="0.25">
      <c r="A29" s="3" t="s">
        <v>235</v>
      </c>
      <c r="B29" s="86" t="s">
        <v>384</v>
      </c>
      <c r="C29" s="86"/>
      <c r="D29" s="86"/>
      <c r="E29" s="86" t="s">
        <v>388</v>
      </c>
      <c r="F29" s="86"/>
      <c r="G29" s="130" t="s">
        <v>391</v>
      </c>
      <c r="H29" s="130"/>
      <c r="I29" s="86" t="s">
        <v>393</v>
      </c>
      <c r="J29" s="86"/>
      <c r="K29" s="66" t="s">
        <v>578</v>
      </c>
      <c r="L29" s="65">
        <v>3</v>
      </c>
      <c r="M29" s="78" t="s">
        <v>606</v>
      </c>
      <c r="N29" s="78" t="s">
        <v>608</v>
      </c>
      <c r="O29" s="5">
        <v>0.75</v>
      </c>
      <c r="P29" s="96" t="s">
        <v>59</v>
      </c>
      <c r="Q29" s="86"/>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1"/>
      <c r="G33" s="1"/>
      <c r="H33" s="1"/>
      <c r="I33" s="1"/>
      <c r="J33" s="1"/>
      <c r="K33" s="1"/>
      <c r="L33" s="1"/>
      <c r="M33" s="1"/>
      <c r="N33" s="1"/>
      <c r="O33" s="1"/>
      <c r="P33" s="1"/>
      <c r="Q33" s="1"/>
    </row>
    <row r="34" spans="1:17" x14ac:dyDescent="0.25">
      <c r="A34" s="1"/>
      <c r="B34" s="1"/>
      <c r="C34" s="1"/>
      <c r="D34" s="1"/>
      <c r="E34" s="1"/>
      <c r="F34" s="1"/>
      <c r="G34" s="1"/>
      <c r="H34" s="1"/>
      <c r="I34" s="1"/>
      <c r="J34" s="1"/>
      <c r="K34" s="1"/>
      <c r="L34" s="1"/>
      <c r="M34" s="1"/>
      <c r="N34" s="1"/>
      <c r="O34" s="1"/>
      <c r="P34" s="1"/>
      <c r="Q34" s="1"/>
    </row>
    <row r="35" spans="1:17" x14ac:dyDescent="0.25">
      <c r="A35" s="1"/>
      <c r="B35" s="1"/>
      <c r="C35" s="1"/>
      <c r="D35" s="1"/>
      <c r="E35" s="1"/>
      <c r="F35" s="97"/>
      <c r="G35" s="97"/>
      <c r="H35" s="97"/>
      <c r="I35" s="1"/>
      <c r="J35" s="1"/>
      <c r="K35" s="1"/>
      <c r="L35" s="1"/>
      <c r="M35" s="1"/>
      <c r="N35" s="1"/>
      <c r="O35" s="1"/>
      <c r="P35" s="1"/>
      <c r="Q35" s="1"/>
    </row>
    <row r="36" spans="1:17" x14ac:dyDescent="0.25">
      <c r="A36" s="1"/>
      <c r="B36" s="1"/>
      <c r="C36" s="1"/>
      <c r="D36" s="1"/>
      <c r="E36" s="1"/>
      <c r="F36" s="97"/>
      <c r="G36" s="97"/>
      <c r="H36" s="97"/>
      <c r="I36" s="1"/>
      <c r="J36" s="1"/>
      <c r="K36" s="1"/>
      <c r="L36" s="1"/>
      <c r="M36" s="1"/>
      <c r="N36" s="1"/>
      <c r="O36" s="1"/>
      <c r="P36" s="1"/>
      <c r="Q36" s="1"/>
    </row>
    <row r="37" spans="1:17" x14ac:dyDescent="0.25">
      <c r="A37" s="1"/>
      <c r="B37" s="1"/>
      <c r="C37" s="1"/>
      <c r="D37" s="1"/>
      <c r="E37" s="1"/>
      <c r="F37" s="1"/>
      <c r="G37" s="1"/>
      <c r="H37" s="1"/>
      <c r="I37" s="1"/>
      <c r="J37" s="1"/>
      <c r="K37" s="1"/>
      <c r="L37" s="1"/>
      <c r="M37" s="1"/>
      <c r="N37" s="1"/>
      <c r="O37" s="1"/>
      <c r="P37" s="1"/>
      <c r="Q37" s="1"/>
    </row>
    <row r="38" spans="1:17" x14ac:dyDescent="0.25">
      <c r="A38" s="1"/>
      <c r="B38" s="1"/>
      <c r="C38" s="1"/>
      <c r="D38" s="1"/>
      <c r="E38" s="1"/>
      <c r="G38" s="1"/>
      <c r="H38" s="1"/>
      <c r="I38" s="1"/>
      <c r="J38" s="1"/>
      <c r="K38" s="1"/>
      <c r="L38" s="1"/>
      <c r="M38" s="1"/>
      <c r="N38" s="1"/>
      <c r="O38" s="1"/>
      <c r="P38" s="1"/>
      <c r="Q38" s="1"/>
    </row>
    <row r="39" spans="1:17" s="1" customFormat="1" x14ac:dyDescent="0.25"/>
    <row r="40" spans="1:17" s="1" customFormat="1" x14ac:dyDescent="0.25"/>
    <row r="41" spans="1:17" s="1" customFormat="1" x14ac:dyDescent="0.25"/>
  </sheetData>
  <mergeCells count="89">
    <mergeCell ref="F35:H36"/>
    <mergeCell ref="B25:D25"/>
    <mergeCell ref="E25:F25"/>
    <mergeCell ref="G25:H25"/>
    <mergeCell ref="I25:J25"/>
    <mergeCell ref="I27:J27"/>
    <mergeCell ref="I28:J28"/>
    <mergeCell ref="P25:Q25"/>
    <mergeCell ref="B29:D29"/>
    <mergeCell ref="E29:F29"/>
    <mergeCell ref="G29:H29"/>
    <mergeCell ref="I29:J29"/>
    <mergeCell ref="P29:Q29"/>
    <mergeCell ref="B26:D26"/>
    <mergeCell ref="B27:D27"/>
    <mergeCell ref="B28:D28"/>
    <mergeCell ref="E26:F26"/>
    <mergeCell ref="E27:F27"/>
    <mergeCell ref="E28:F28"/>
    <mergeCell ref="G26:H26"/>
    <mergeCell ref="G27:H27"/>
    <mergeCell ref="G28:H28"/>
    <mergeCell ref="I26:J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A13:A14"/>
    <mergeCell ref="B13:C14"/>
    <mergeCell ref="D13:D14"/>
    <mergeCell ref="E13:G14"/>
    <mergeCell ref="H13:H14"/>
    <mergeCell ref="A15:Q15"/>
    <mergeCell ref="A16:A18"/>
    <mergeCell ref="B16:D18"/>
    <mergeCell ref="E16:M16"/>
    <mergeCell ref="N16:O16"/>
    <mergeCell ref="P16:Q18"/>
    <mergeCell ref="E17:F18"/>
    <mergeCell ref="G17:H18"/>
    <mergeCell ref="I17:J18"/>
    <mergeCell ref="K17:K18"/>
    <mergeCell ref="L17:M17"/>
    <mergeCell ref="N17:N18"/>
    <mergeCell ref="O17:O18"/>
    <mergeCell ref="B11:E11"/>
    <mergeCell ref="G11:L11"/>
    <mergeCell ref="N11:Q11"/>
    <mergeCell ref="M13:M14"/>
    <mergeCell ref="N13:Q14"/>
    <mergeCell ref="I13:L14"/>
    <mergeCell ref="P26:Q26"/>
    <mergeCell ref="P27:Q27"/>
    <mergeCell ref="P28:Q28"/>
    <mergeCell ref="A12:Q12"/>
    <mergeCell ref="B2:P4"/>
    <mergeCell ref="B5:P5"/>
    <mergeCell ref="A7:Q7"/>
    <mergeCell ref="A8:C9"/>
    <mergeCell ref="D8:H9"/>
    <mergeCell ref="I8:I9"/>
    <mergeCell ref="J8:K9"/>
    <mergeCell ref="L8:L9"/>
    <mergeCell ref="M8:N9"/>
    <mergeCell ref="O8:O9"/>
    <mergeCell ref="P8:Q9"/>
    <mergeCell ref="A10:Q10"/>
  </mergeCells>
  <pageMargins left="0.70866141732283472" right="0.70866141732283472" top="0.74803149606299213" bottom="0.74803149606299213" header="0.31496062992125984" footer="0.31496062992125984"/>
  <pageSetup scale="53" orientation="landscape" horizontalDpi="4294967292"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zoomScale="59" zoomScaleNormal="59" zoomScaleSheetLayoutView="70" workbookViewId="0">
      <selection activeCell="M19" sqref="M19:N19"/>
    </sheetView>
  </sheetViews>
  <sheetFormatPr baseColWidth="10" defaultColWidth="10.875" defaultRowHeight="15.75" x14ac:dyDescent="0.25"/>
  <cols>
    <col min="1" max="1" width="13.75" customWidth="1"/>
    <col min="3" max="3" width="6.875" customWidth="1"/>
    <col min="4" max="4" width="20.125" customWidth="1"/>
    <col min="6" max="6" width="11.625" customWidth="1"/>
    <col min="8" max="8" width="12.875" customWidth="1"/>
    <col min="9" max="9" width="13.375" customWidth="1"/>
    <col min="10" max="10" width="10.125" customWidth="1"/>
    <col min="11" max="11" width="13.875" customWidth="1"/>
    <col min="12" max="12" width="12.75" customWidth="1"/>
    <col min="13" max="13" width="14.5" customWidth="1"/>
    <col min="14" max="14" width="14.25" customWidth="1"/>
    <col min="15" max="15" width="12.625" customWidth="1"/>
    <col min="17" max="17" width="8.375" customWidth="1"/>
  </cols>
  <sheetData>
    <row r="1" spans="1:17" ht="26.25" customHeight="1" x14ac:dyDescent="0.25">
      <c r="A1" s="1"/>
      <c r="B1" s="1"/>
      <c r="C1" s="1"/>
      <c r="D1" s="1"/>
      <c r="E1" s="1"/>
      <c r="F1" s="1"/>
      <c r="G1" s="1"/>
      <c r="H1" s="1"/>
      <c r="I1" s="1"/>
      <c r="J1" s="1"/>
      <c r="K1" s="1"/>
      <c r="L1" s="1"/>
      <c r="M1" s="1"/>
      <c r="N1" s="1"/>
      <c r="O1" s="1"/>
      <c r="P1" s="1"/>
      <c r="Q1" s="1"/>
    </row>
    <row r="2" spans="1:17" ht="21.75" customHeight="1"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ht="23.25" customHeight="1" x14ac:dyDescent="0.25">
      <c r="A4" s="1"/>
      <c r="B4" s="83"/>
      <c r="C4" s="83"/>
      <c r="D4" s="83"/>
      <c r="E4" s="83"/>
      <c r="F4" s="83"/>
      <c r="G4" s="83"/>
      <c r="H4" s="83"/>
      <c r="I4" s="83"/>
      <c r="J4" s="83"/>
      <c r="K4" s="83"/>
      <c r="L4" s="83"/>
      <c r="M4" s="83"/>
      <c r="N4" s="83"/>
      <c r="O4" s="83"/>
      <c r="P4" s="83"/>
      <c r="Q4" s="1"/>
    </row>
    <row r="5" spans="1:17" ht="21"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ht="21.75" customHeight="1"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206" t="s">
        <v>538</v>
      </c>
      <c r="E8" s="86"/>
      <c r="F8" s="86"/>
      <c r="G8" s="86"/>
      <c r="H8" s="86"/>
      <c r="I8" s="87" t="s">
        <v>1</v>
      </c>
      <c r="J8" s="250" t="s">
        <v>58</v>
      </c>
      <c r="K8" s="250"/>
      <c r="L8" s="87" t="s">
        <v>2</v>
      </c>
      <c r="M8" s="251" t="str">
        <f>[19]MIR!$C$7</f>
        <v>Programa 2.  Bienestar en Eduardo Neri</v>
      </c>
      <c r="N8" s="251"/>
      <c r="O8" s="87" t="s">
        <v>3</v>
      </c>
      <c r="P8" s="206" t="s">
        <v>539</v>
      </c>
      <c r="Q8" s="86"/>
    </row>
    <row r="9" spans="1:17" ht="61.5" customHeight="1" x14ac:dyDescent="0.25">
      <c r="A9" s="82"/>
      <c r="B9" s="82"/>
      <c r="C9" s="82"/>
      <c r="D9" s="86"/>
      <c r="E9" s="86"/>
      <c r="F9" s="86"/>
      <c r="G9" s="86"/>
      <c r="H9" s="86"/>
      <c r="I9" s="87"/>
      <c r="J9" s="250"/>
      <c r="K9" s="250"/>
      <c r="L9" s="87"/>
      <c r="M9" s="251"/>
      <c r="N9" s="251"/>
      <c r="O9" s="87"/>
      <c r="P9" s="86"/>
      <c r="Q9" s="86"/>
    </row>
    <row r="10" spans="1:17" ht="21.75" customHeight="1"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10" t="s">
        <v>4</v>
      </c>
      <c r="B11" s="252" t="s">
        <v>122</v>
      </c>
      <c r="C11" s="253"/>
      <c r="D11" s="253"/>
      <c r="E11" s="254"/>
      <c r="F11" s="10" t="s">
        <v>5</v>
      </c>
      <c r="G11" s="252" t="s">
        <v>121</v>
      </c>
      <c r="H11" s="253"/>
      <c r="I11" s="253"/>
      <c r="J11" s="253"/>
      <c r="K11" s="253"/>
      <c r="L11" s="254"/>
      <c r="M11" s="27" t="s">
        <v>6</v>
      </c>
      <c r="N11" s="252" t="s">
        <v>120</v>
      </c>
      <c r="O11" s="253"/>
      <c r="P11" s="253"/>
      <c r="Q11" s="254"/>
    </row>
    <row r="12" spans="1:17" ht="23.25" customHeight="1"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251" t="str">
        <f>[19]MIR!$C$8</f>
        <v>EJE 1: Dimensión Social. Desarrollo Integral e Incluyente</v>
      </c>
      <c r="C13" s="251"/>
      <c r="D13" s="82" t="s">
        <v>8</v>
      </c>
      <c r="E13" s="251" t="str">
        <f>[19]MIR!$C$9</f>
        <v>Contribuir al bienestar social incluyendo la participación ciudadana en los programas de desarrollo integral, en materia de desarrollo humano, salud, inclusión social y mejora en las oportunidades de empleo para la ciudadanía.</v>
      </c>
      <c r="F13" s="251"/>
      <c r="G13" s="251"/>
      <c r="H13" s="82" t="s">
        <v>9</v>
      </c>
      <c r="I13" s="251" t="str">
        <f>[19]MIR!$C$10</f>
        <v>Disminuir las carencias sociales mejorando significativamente las condiciones de vida en el Municipio. • Incrementar el bienestar social de la población vulnerable del Municipio. Fomentar un sistema de atención y promoción a la inclusión de los grupos vulnerables mediante la participación activa de todos los sectores sociales. • Apoyar al migrante con opciones de autoempleo</v>
      </c>
      <c r="J13" s="251"/>
      <c r="K13" s="251"/>
      <c r="L13" s="251"/>
      <c r="M13" s="87" t="s">
        <v>10</v>
      </c>
      <c r="N13" s="251" t="str">
        <f>[19]MIR!$C$11</f>
        <v>2.1 Entrega de despensas a personas más necesitadas. 2.2 Entrega de herramientas de trabajo a productores de escasos recursos. 2.3 Entrega de obras en coordinación con la congregación Mariana Trinitaria. 2.4 Subsidios en material educativo. 2.5 Gestiones ambientales.</v>
      </c>
      <c r="O13" s="251"/>
      <c r="P13" s="251"/>
      <c r="Q13" s="251"/>
    </row>
    <row r="14" spans="1:17" ht="143.25" customHeight="1" x14ac:dyDescent="0.25">
      <c r="A14" s="87"/>
      <c r="B14" s="251"/>
      <c r="C14" s="251"/>
      <c r="D14" s="82"/>
      <c r="E14" s="251"/>
      <c r="F14" s="251"/>
      <c r="G14" s="251"/>
      <c r="H14" s="82"/>
      <c r="I14" s="251"/>
      <c r="J14" s="251"/>
      <c r="K14" s="251"/>
      <c r="L14" s="251"/>
      <c r="M14" s="87"/>
      <c r="N14" s="251"/>
      <c r="O14" s="251"/>
      <c r="P14" s="251"/>
      <c r="Q14" s="251"/>
    </row>
    <row r="15" spans="1:17" ht="21.75" customHeight="1"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30" t="s">
        <v>578</v>
      </c>
      <c r="M18" s="30" t="s">
        <v>18</v>
      </c>
      <c r="N18" s="87"/>
      <c r="O18" s="87"/>
      <c r="P18" s="87"/>
      <c r="Q18" s="87"/>
    </row>
    <row r="19" spans="1:18" ht="119.25" customHeight="1" x14ac:dyDescent="0.25">
      <c r="A19" s="2" t="s">
        <v>28</v>
      </c>
      <c r="B19" s="86" t="str">
        <f>[19]MIR!$B$15</f>
        <v>Mejor calidad de vida e inclusión social de la población del municipio de Eduardo Neri.</v>
      </c>
      <c r="C19" s="86"/>
      <c r="D19" s="86"/>
      <c r="E19" s="86" t="str">
        <f>[19]MIR!$C$15</f>
        <v>Porcentaje de Personas en Situación de Pobreza</v>
      </c>
      <c r="F19" s="86"/>
      <c r="G19" s="86" t="s">
        <v>323</v>
      </c>
      <c r="H19" s="86"/>
      <c r="I19" s="96" t="str">
        <f>[19]MIR!$H$15</f>
        <v>Informes y Reportes y Evidencias Fotográficas.</v>
      </c>
      <c r="J19" s="86"/>
      <c r="K19" s="52" t="s">
        <v>578</v>
      </c>
      <c r="L19" s="11">
        <v>3</v>
      </c>
      <c r="M19" s="81" t="s">
        <v>606</v>
      </c>
      <c r="N19" s="78" t="s">
        <v>608</v>
      </c>
      <c r="O19" s="5">
        <v>0.75</v>
      </c>
      <c r="P19" s="96" t="s">
        <v>58</v>
      </c>
      <c r="Q19" s="86"/>
    </row>
    <row r="20" spans="1:18" ht="110.25" customHeight="1" x14ac:dyDescent="0.25">
      <c r="A20" s="2" t="s">
        <v>29</v>
      </c>
      <c r="B20" s="86" t="str">
        <f>[19]MIR!$B$16</f>
        <v>Disminución del nivel de pobreza y mayor igualdad social en el municipio de Eduardo Neri</v>
      </c>
      <c r="C20" s="86"/>
      <c r="D20" s="86"/>
      <c r="E20" s="86" t="str">
        <f>[19]MIR!$C$16</f>
        <v>Porcentaje de Población Atendida</v>
      </c>
      <c r="F20" s="86"/>
      <c r="G20" s="86" t="s">
        <v>324</v>
      </c>
      <c r="H20" s="86"/>
      <c r="I20" s="96" t="str">
        <f>[19]MIR!$H$16</f>
        <v>Informe Estadística, CONEVAL.</v>
      </c>
      <c r="J20" s="86"/>
      <c r="K20" s="52" t="s">
        <v>578</v>
      </c>
      <c r="L20" s="74">
        <v>3</v>
      </c>
      <c r="M20" s="81" t="s">
        <v>606</v>
      </c>
      <c r="N20" s="78" t="s">
        <v>608</v>
      </c>
      <c r="O20" s="5">
        <v>0.75</v>
      </c>
      <c r="P20" s="96" t="s">
        <v>58</v>
      </c>
      <c r="Q20" s="86"/>
    </row>
    <row r="21" spans="1:18" ht="117" customHeight="1" x14ac:dyDescent="0.25">
      <c r="A21" s="34" t="s">
        <v>78</v>
      </c>
      <c r="B21" s="86" t="str">
        <f>[19]MIR!$B$17</f>
        <v>Mayor informacion acerca de los programas y sus beneficios en la poblacion mas vulnerable de Eduardo Neri</v>
      </c>
      <c r="C21" s="86"/>
      <c r="D21" s="86"/>
      <c r="E21" s="86" t="str">
        <f>[19]MIR!$C$17</f>
        <v>Porcentaje de ingreso a los programas sociales</v>
      </c>
      <c r="F21" s="86"/>
      <c r="G21" s="86" t="s">
        <v>325</v>
      </c>
      <c r="H21" s="86"/>
      <c r="I21" s="96" t="str">
        <f>[19]MIR!$H$17</f>
        <v>Informe Estadística, CONEVAL.</v>
      </c>
      <c r="J21" s="86"/>
      <c r="K21" s="52" t="s">
        <v>578</v>
      </c>
      <c r="L21" s="74">
        <v>3</v>
      </c>
      <c r="M21" s="81" t="s">
        <v>606</v>
      </c>
      <c r="N21" s="78" t="s">
        <v>608</v>
      </c>
      <c r="O21" s="5">
        <v>0.75</v>
      </c>
      <c r="P21" s="96" t="s">
        <v>58</v>
      </c>
      <c r="Q21" s="86"/>
    </row>
    <row r="22" spans="1:18" ht="105" customHeight="1" x14ac:dyDescent="0.25">
      <c r="A22" s="2" t="s">
        <v>79</v>
      </c>
      <c r="B22" s="86" t="str">
        <f>[19]MIR!$B$21</f>
        <v>Llevar a   las localidades del municipio de Eduardo Neri los programas de Canasta Básica y carne a bajo costo.</v>
      </c>
      <c r="C22" s="86"/>
      <c r="D22" s="86"/>
      <c r="E22" s="86" t="str">
        <f>[19]MIR!$C$21</f>
        <v>Porcentaje de Grupos de Trabajo creados</v>
      </c>
      <c r="F22" s="86"/>
      <c r="G22" s="86" t="s">
        <v>322</v>
      </c>
      <c r="H22" s="86"/>
      <c r="I22" s="96" t="str">
        <f>[19]MIR!$H$21</f>
        <v>Listas de asistencia, Plan de Formación, Evidencias fotográficas.</v>
      </c>
      <c r="J22" s="86"/>
      <c r="K22" s="52" t="s">
        <v>578</v>
      </c>
      <c r="L22" s="74">
        <v>3</v>
      </c>
      <c r="M22" s="81" t="s">
        <v>606</v>
      </c>
      <c r="N22" s="78" t="s">
        <v>608</v>
      </c>
      <c r="O22" s="5">
        <v>0.75</v>
      </c>
      <c r="P22" s="96" t="s">
        <v>58</v>
      </c>
      <c r="Q22" s="86"/>
    </row>
    <row r="23" spans="1:18" x14ac:dyDescent="0.25">
      <c r="A23" s="94" t="s">
        <v>30</v>
      </c>
      <c r="B23" s="94"/>
      <c r="C23" s="94"/>
      <c r="D23" s="94"/>
      <c r="E23" s="94"/>
      <c r="F23" s="94"/>
      <c r="G23" s="94"/>
      <c r="H23" s="94"/>
      <c r="I23" s="94"/>
      <c r="J23" s="94"/>
      <c r="K23" s="94"/>
      <c r="L23" s="94"/>
      <c r="M23" s="94"/>
      <c r="N23" s="94"/>
      <c r="O23" s="94"/>
      <c r="P23" s="94"/>
      <c r="Q23" s="94"/>
    </row>
    <row r="24" spans="1:18" ht="125.25" customHeight="1" x14ac:dyDescent="0.25">
      <c r="A24" s="3" t="s">
        <v>89</v>
      </c>
      <c r="B24" s="86" t="str">
        <f>[19]MIR!$B$18</f>
        <v>Mayor y mejor ingesta de alimentos saludables  en las comunidades, más vulnerables acerca de los programas del gobierno federal, estatal y  municipal.</v>
      </c>
      <c r="C24" s="86"/>
      <c r="D24" s="86"/>
      <c r="E24" s="86" t="str">
        <f>[19]MIR!$C$18</f>
        <v>Porcentaje del incremento de información acerca de los programas sociales</v>
      </c>
      <c r="F24" s="86"/>
      <c r="G24" s="86" t="s">
        <v>327</v>
      </c>
      <c r="H24" s="86"/>
      <c r="I24" s="96" t="str">
        <f>[19]MIR!$H$18</f>
        <v>Reportes, Informes, Evidencias fotográficas.</v>
      </c>
      <c r="J24" s="86"/>
      <c r="K24" s="52" t="s">
        <v>578</v>
      </c>
      <c r="L24" s="73">
        <v>3</v>
      </c>
      <c r="M24" s="81" t="s">
        <v>606</v>
      </c>
      <c r="N24" s="78" t="s">
        <v>608</v>
      </c>
      <c r="O24" s="5">
        <v>0.75</v>
      </c>
      <c r="P24" s="96" t="s">
        <v>58</v>
      </c>
      <c r="Q24" s="86"/>
    </row>
    <row r="25" spans="1:18" ht="105.75" customHeight="1" x14ac:dyDescent="0.25">
      <c r="A25" s="3" t="s">
        <v>81</v>
      </c>
      <c r="B25" s="86" t="str">
        <f>[19]MIR!$B$19</f>
        <v>Facil acceso a materiales y articulos para el hogar</v>
      </c>
      <c r="C25" s="86"/>
      <c r="D25" s="86"/>
      <c r="E25" s="86" t="str">
        <f>[19]MIR!$C$19</f>
        <v>Porcentaje de ingreso a los programas sociales de población</v>
      </c>
      <c r="F25" s="86"/>
      <c r="G25" s="86" t="s">
        <v>328</v>
      </c>
      <c r="H25" s="86"/>
      <c r="I25" s="96" t="str">
        <f>[19]MIR!$H$19</f>
        <v>Padrón de
Beneficiarios</v>
      </c>
      <c r="J25" s="86"/>
      <c r="K25" s="52" t="s">
        <v>578</v>
      </c>
      <c r="L25" s="74">
        <v>3</v>
      </c>
      <c r="M25" s="81" t="s">
        <v>606</v>
      </c>
      <c r="N25" s="78" t="s">
        <v>608</v>
      </c>
      <c r="O25" s="5">
        <v>0.75</v>
      </c>
      <c r="P25" s="96" t="s">
        <v>58</v>
      </c>
      <c r="Q25" s="86"/>
      <c r="R25" t="s">
        <v>34</v>
      </c>
    </row>
    <row r="26" spans="1:18" ht="102.75" customHeight="1" x14ac:dyDescent="0.25">
      <c r="A26" s="3" t="s">
        <v>82</v>
      </c>
      <c r="B26" s="98" t="str">
        <f>[19]MIR!$B$20</f>
        <v>Incursión a los programas en atención al bienestar social de los grupos vulnerables.</v>
      </c>
      <c r="C26" s="99"/>
      <c r="D26" s="100"/>
      <c r="E26" s="98" t="str">
        <f>[19]MIR!$C$20</f>
        <v>Porcentaje de ingreso a los programas sociales</v>
      </c>
      <c r="F26" s="100"/>
      <c r="G26" s="98" t="s">
        <v>329</v>
      </c>
      <c r="H26" s="100"/>
      <c r="I26" s="101" t="str">
        <f>[19]MIR!$H$20</f>
        <v>Informe Estadística, CONEVAL.</v>
      </c>
      <c r="J26" s="102"/>
      <c r="K26" s="52" t="s">
        <v>578</v>
      </c>
      <c r="L26" s="74">
        <v>3</v>
      </c>
      <c r="M26" s="81" t="s">
        <v>606</v>
      </c>
      <c r="N26" s="78" t="s">
        <v>608</v>
      </c>
      <c r="O26" s="5">
        <v>0.75</v>
      </c>
      <c r="P26" s="96" t="s">
        <v>58</v>
      </c>
      <c r="Q26" s="86"/>
    </row>
    <row r="27" spans="1:18" ht="86.25" customHeight="1" x14ac:dyDescent="0.25">
      <c r="A27" s="3" t="s">
        <v>84</v>
      </c>
      <c r="B27" s="98" t="str">
        <f>[19]MIR!$B$22</f>
        <v>Llevar a  las localidades del municipio de Eduardo Neri el programa de Canasta Básica. En donde se ofrece: huevo, azucar,frijol, arroz y aceite a bajo costo.</v>
      </c>
      <c r="C27" s="99"/>
      <c r="D27" s="100"/>
      <c r="E27" s="98" t="str">
        <f>[19]MIR!$C$22</f>
        <v>Porcentaje de Localidades donde se entrega los productos de la canasta basica y carne a bajo costo.</v>
      </c>
      <c r="F27" s="100"/>
      <c r="G27" s="98" t="s">
        <v>330</v>
      </c>
      <c r="H27" s="100"/>
      <c r="I27" s="101" t="str">
        <f>[19]MIR!$H$22</f>
        <v>Reportes y evidencia documental.</v>
      </c>
      <c r="J27" s="102"/>
      <c r="K27" s="52" t="s">
        <v>578</v>
      </c>
      <c r="L27" s="74">
        <v>3</v>
      </c>
      <c r="M27" s="81" t="s">
        <v>606</v>
      </c>
      <c r="N27" s="78" t="s">
        <v>608</v>
      </c>
      <c r="O27" s="5">
        <v>0.75</v>
      </c>
      <c r="P27" s="96" t="s">
        <v>58</v>
      </c>
      <c r="Q27" s="86"/>
    </row>
    <row r="28" spans="1:18" ht="111" customHeight="1" x14ac:dyDescent="0.25">
      <c r="A28" s="3" t="s">
        <v>128</v>
      </c>
      <c r="B28" s="98" t="str">
        <f>[19]MIR!$B$23</f>
        <v>Gestión de tinacos, laminas, juegos de baño y animales de cria a bajo costo</v>
      </c>
      <c r="C28" s="99"/>
      <c r="D28" s="100"/>
      <c r="E28" s="98" t="str">
        <f>[19]MIR!$C$23</f>
        <v>Porcentaje de personas beneficiadas con el programa</v>
      </c>
      <c r="F28" s="100"/>
      <c r="G28" s="98" t="s">
        <v>331</v>
      </c>
      <c r="H28" s="100"/>
      <c r="I28" s="101" t="str">
        <f>[19]MIR!$H$23</f>
        <v>eportes y Evidencia documental y fotografica.</v>
      </c>
      <c r="J28" s="102"/>
      <c r="K28" s="52" t="s">
        <v>578</v>
      </c>
      <c r="L28" s="74">
        <v>3</v>
      </c>
      <c r="M28" s="81" t="s">
        <v>606</v>
      </c>
      <c r="N28" s="78" t="s">
        <v>608</v>
      </c>
      <c r="O28" s="5">
        <v>0.75</v>
      </c>
      <c r="P28" s="96" t="s">
        <v>58</v>
      </c>
      <c r="Q28" s="86"/>
    </row>
    <row r="29" spans="1:18" ht="83.25" customHeight="1" x14ac:dyDescent="0.25">
      <c r="A29" s="1"/>
      <c r="B29" s="1"/>
      <c r="C29" s="1"/>
      <c r="D29" s="1"/>
      <c r="E29" s="1"/>
      <c r="F29" s="1"/>
      <c r="G29" s="1"/>
      <c r="H29" s="1"/>
      <c r="I29" s="1"/>
      <c r="J29" s="1"/>
      <c r="K29" s="1"/>
      <c r="L29" s="1"/>
      <c r="M29" s="1"/>
      <c r="N29" s="1"/>
      <c r="O29" s="1"/>
      <c r="P29" s="1"/>
      <c r="Q29" s="1"/>
    </row>
    <row r="30" spans="1:18" ht="81" customHeight="1" x14ac:dyDescent="0.25">
      <c r="A30" s="1"/>
      <c r="B30" s="1"/>
      <c r="C30" s="1"/>
      <c r="D30" s="1"/>
      <c r="E30" s="1"/>
      <c r="F30" s="1"/>
      <c r="G30" s="1"/>
      <c r="H30" s="1"/>
      <c r="I30" s="1"/>
      <c r="J30" s="1"/>
      <c r="K30" s="1"/>
      <c r="L30" s="1"/>
      <c r="M30" s="1"/>
      <c r="N30" s="1"/>
      <c r="O30" s="1"/>
      <c r="P30" s="1"/>
      <c r="Q30" s="1"/>
    </row>
    <row r="31" spans="1:18" ht="85.5" customHeight="1" x14ac:dyDescent="0.25">
      <c r="A31" s="1"/>
      <c r="B31" s="1"/>
      <c r="C31" s="1"/>
      <c r="D31" s="1"/>
      <c r="E31" s="1"/>
      <c r="F31" s="1"/>
      <c r="G31" s="1"/>
      <c r="H31" s="1"/>
      <c r="I31" s="1"/>
      <c r="J31" s="1"/>
      <c r="K31" s="1"/>
      <c r="L31" s="1"/>
      <c r="M31" s="1"/>
      <c r="N31" s="1"/>
      <c r="O31" s="1"/>
      <c r="P31" s="1"/>
      <c r="Q31" s="1"/>
    </row>
    <row r="32" spans="1:18" ht="90.75" customHeight="1" x14ac:dyDescent="0.25">
      <c r="A32" s="1"/>
      <c r="B32" s="1"/>
      <c r="C32" s="1"/>
      <c r="D32" s="1"/>
      <c r="E32" s="1"/>
      <c r="F32" s="1"/>
      <c r="G32" s="1"/>
      <c r="H32" s="1"/>
      <c r="I32" s="1"/>
      <c r="J32" s="1"/>
      <c r="K32" s="1"/>
      <c r="L32" s="1"/>
      <c r="M32" s="1"/>
      <c r="N32" s="1"/>
      <c r="O32" s="1"/>
      <c r="P32" s="1"/>
      <c r="Q32" s="1"/>
    </row>
    <row r="33" spans="1:17" ht="93" customHeight="1" x14ac:dyDescent="0.25">
      <c r="A33" s="1"/>
      <c r="B33" s="1"/>
      <c r="C33" s="1"/>
      <c r="D33" s="1"/>
      <c r="E33" s="1"/>
      <c r="F33" s="1"/>
      <c r="G33" s="1"/>
      <c r="H33" s="1"/>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97"/>
      <c r="G35" s="97"/>
      <c r="H35" s="97"/>
      <c r="I35" s="1"/>
      <c r="J35" s="1"/>
      <c r="K35" s="1"/>
      <c r="L35" s="1"/>
      <c r="M35" s="1"/>
      <c r="N35" s="1"/>
      <c r="O35" s="1"/>
      <c r="P35" s="1"/>
      <c r="Q35" s="1"/>
    </row>
    <row r="36" spans="1:17" x14ac:dyDescent="0.25">
      <c r="A36" s="1"/>
      <c r="B36" s="1"/>
      <c r="C36" s="1"/>
      <c r="D36" s="1"/>
      <c r="E36" s="1"/>
      <c r="F36" s="1"/>
      <c r="G36" s="1"/>
      <c r="H36" s="1"/>
      <c r="I36" s="1"/>
      <c r="J36" s="1"/>
      <c r="K36" s="1"/>
      <c r="L36" s="1"/>
      <c r="M36" s="1"/>
      <c r="N36" s="1"/>
      <c r="O36" s="1"/>
      <c r="P36" s="1"/>
      <c r="Q36" s="1"/>
    </row>
    <row r="37" spans="1:17" x14ac:dyDescent="0.25">
      <c r="A37" s="1"/>
      <c r="B37" s="1"/>
      <c r="C37" s="1"/>
      <c r="D37" s="1"/>
      <c r="E37" s="1"/>
      <c r="G37" s="1"/>
      <c r="H37" s="1"/>
      <c r="I37" s="1"/>
      <c r="J37" s="1"/>
      <c r="K37" s="1"/>
      <c r="L37" s="1"/>
      <c r="M37" s="1"/>
      <c r="N37" s="1"/>
      <c r="O37" s="1"/>
      <c r="P37" s="1"/>
      <c r="Q37" s="1"/>
    </row>
    <row r="38" spans="1:17" x14ac:dyDescent="0.25">
      <c r="A38" s="1"/>
      <c r="B38" s="1"/>
      <c r="C38" s="1"/>
      <c r="D38" s="1"/>
      <c r="E38" s="1"/>
      <c r="F38" s="1"/>
      <c r="G38" s="1"/>
      <c r="H38" s="1"/>
      <c r="I38" s="1"/>
      <c r="J38" s="1"/>
      <c r="K38" s="1"/>
      <c r="L38" s="1"/>
      <c r="M38" s="1"/>
      <c r="N38" s="1"/>
      <c r="O38" s="1"/>
      <c r="P38" s="1"/>
      <c r="Q38" s="1"/>
    </row>
    <row r="39" spans="1:17"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3" spans="1:17" s="1" customFormat="1" x14ac:dyDescent="0.25">
      <c r="A43"/>
      <c r="B43"/>
      <c r="C43"/>
      <c r="D43"/>
      <c r="E43"/>
      <c r="F43"/>
      <c r="G43"/>
      <c r="H43"/>
      <c r="I43"/>
      <c r="J43"/>
      <c r="K43"/>
      <c r="L43"/>
      <c r="M43"/>
      <c r="N43"/>
      <c r="O43"/>
      <c r="P43"/>
      <c r="Q43"/>
    </row>
    <row r="44" spans="1:17" s="1" customFormat="1" x14ac:dyDescent="0.25">
      <c r="A44"/>
      <c r="B44"/>
      <c r="C44"/>
      <c r="D44"/>
      <c r="E44"/>
      <c r="F44"/>
      <c r="G44"/>
      <c r="H44"/>
      <c r="I44"/>
      <c r="J44"/>
      <c r="K44"/>
      <c r="L44"/>
      <c r="M44"/>
      <c r="N44"/>
      <c r="O44"/>
      <c r="P44"/>
      <c r="Q44"/>
    </row>
    <row r="45" spans="1:17" s="1" customFormat="1" x14ac:dyDescent="0.25">
      <c r="A45"/>
      <c r="B45"/>
      <c r="C45"/>
      <c r="D45"/>
      <c r="E45"/>
      <c r="F45"/>
      <c r="G45"/>
      <c r="H45"/>
      <c r="I45"/>
      <c r="J45"/>
      <c r="K45"/>
      <c r="L45"/>
      <c r="M45"/>
      <c r="N45"/>
      <c r="O45"/>
      <c r="P45"/>
      <c r="Q45"/>
    </row>
  </sheetData>
  <mergeCells count="84">
    <mergeCell ref="F34:H35"/>
    <mergeCell ref="B25:D25"/>
    <mergeCell ref="E25:F25"/>
    <mergeCell ref="G25:H25"/>
    <mergeCell ref="I25:J25"/>
    <mergeCell ref="B26:D26"/>
    <mergeCell ref="B27:D27"/>
    <mergeCell ref="B28:D28"/>
    <mergeCell ref="E26:F26"/>
    <mergeCell ref="I27:J27"/>
    <mergeCell ref="I28:J28"/>
    <mergeCell ref="I26:J26"/>
    <mergeCell ref="P25:Q25"/>
    <mergeCell ref="E27:F27"/>
    <mergeCell ref="E28:F28"/>
    <mergeCell ref="G26:H26"/>
    <mergeCell ref="G27:H27"/>
    <mergeCell ref="G28:H28"/>
    <mergeCell ref="P27:Q27"/>
    <mergeCell ref="P28:Q28"/>
    <mergeCell ref="P26:Q26"/>
    <mergeCell ref="B22:D22"/>
    <mergeCell ref="E22:F22"/>
    <mergeCell ref="G22:H22"/>
    <mergeCell ref="I22:J22"/>
    <mergeCell ref="P22:Q22"/>
    <mergeCell ref="B21:D21"/>
    <mergeCell ref="E21:F21"/>
    <mergeCell ref="G21:H21"/>
    <mergeCell ref="I21:J21"/>
    <mergeCell ref="P21:Q21"/>
    <mergeCell ref="A23:Q23"/>
    <mergeCell ref="B24:D24"/>
    <mergeCell ref="E24:F24"/>
    <mergeCell ref="G24:H24"/>
    <mergeCell ref="I24:J24"/>
    <mergeCell ref="P24:Q24"/>
    <mergeCell ref="P19:Q19"/>
    <mergeCell ref="B20:D20"/>
    <mergeCell ref="E20:F20"/>
    <mergeCell ref="G20:H20"/>
    <mergeCell ref="I20:J20"/>
    <mergeCell ref="P20:Q20"/>
    <mergeCell ref="B19:D19"/>
    <mergeCell ref="E19:F19"/>
    <mergeCell ref="G19:H19"/>
    <mergeCell ref="I19:J19"/>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I17:J18"/>
    <mergeCell ref="K17:K18"/>
    <mergeCell ref="L17:M17"/>
    <mergeCell ref="N17:N18"/>
    <mergeCell ref="O17:O18"/>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0866141732283472" right="0.70866141732283472" top="0.55118110236220474" bottom="0.55118110236220474" header="0.31496062992125984" footer="0.31496062992125984"/>
  <pageSetup scale="53" orientation="landscape" horizontalDpi="4294967292"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zoomScale="66" zoomScaleNormal="66" zoomScaleSheetLayoutView="70" workbookViewId="0">
      <selection activeCell="M19" sqref="M19:N19"/>
    </sheetView>
  </sheetViews>
  <sheetFormatPr baseColWidth="10" defaultColWidth="10.875" defaultRowHeight="15.75" x14ac:dyDescent="0.25"/>
  <cols>
    <col min="1" max="1" width="15.25" customWidth="1"/>
    <col min="3" max="3" width="6.875" customWidth="1"/>
    <col min="4" max="4" width="23" customWidth="1"/>
    <col min="6" max="6" width="9.875" customWidth="1"/>
    <col min="8" max="8" width="12.125" customWidth="1"/>
    <col min="9" max="9" width="13.375" customWidth="1"/>
    <col min="10" max="10" width="10" customWidth="1"/>
    <col min="11" max="11" width="15.125" customWidth="1"/>
    <col min="12" max="12" width="13.125" customWidth="1"/>
    <col min="13" max="13" width="12.625" customWidth="1"/>
    <col min="14" max="14" width="13.375" customWidth="1"/>
    <col min="15" max="15" width="13.125" customWidth="1"/>
    <col min="17" max="17" width="7.5" customWidth="1"/>
  </cols>
  <sheetData>
    <row r="1" spans="1:17" x14ac:dyDescent="0.25">
      <c r="A1" s="1"/>
      <c r="B1" s="1"/>
      <c r="C1" s="1"/>
      <c r="D1" s="1"/>
      <c r="E1" s="1"/>
      <c r="F1" s="1"/>
      <c r="G1" s="1"/>
      <c r="H1" s="1"/>
      <c r="I1" s="1"/>
      <c r="J1" s="1"/>
      <c r="K1" s="1"/>
      <c r="L1" s="1"/>
      <c r="M1" s="1"/>
      <c r="N1" s="1"/>
      <c r="O1" s="1"/>
      <c r="P1" s="1"/>
      <c r="Q1" s="1"/>
    </row>
    <row r="2" spans="1:17" ht="24.75" customHeight="1"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ht="32.25" customHeight="1"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ht="21.75" customHeight="1"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206" t="s">
        <v>527</v>
      </c>
      <c r="E8" s="86"/>
      <c r="F8" s="86"/>
      <c r="G8" s="86"/>
      <c r="H8" s="86"/>
      <c r="I8" s="87" t="s">
        <v>1</v>
      </c>
      <c r="J8" s="88" t="s">
        <v>57</v>
      </c>
      <c r="K8" s="88"/>
      <c r="L8" s="87" t="s">
        <v>2</v>
      </c>
      <c r="M8" s="255" t="str">
        <f>[20]MIR!$C$7</f>
        <v>23. Logistica interna</v>
      </c>
      <c r="N8" s="86"/>
      <c r="O8" s="87" t="s">
        <v>3</v>
      </c>
      <c r="P8" s="206" t="s">
        <v>530</v>
      </c>
      <c r="Q8" s="86"/>
    </row>
    <row r="9" spans="1:17" ht="61.5" customHeight="1" x14ac:dyDescent="0.25">
      <c r="A9" s="82"/>
      <c r="B9" s="82"/>
      <c r="C9" s="82"/>
      <c r="D9" s="86"/>
      <c r="E9" s="86"/>
      <c r="F9" s="86"/>
      <c r="G9" s="86"/>
      <c r="H9" s="86"/>
      <c r="I9" s="87"/>
      <c r="J9" s="88"/>
      <c r="K9" s="88"/>
      <c r="L9" s="87"/>
      <c r="M9" s="86"/>
      <c r="N9" s="86"/>
      <c r="O9" s="87"/>
      <c r="P9" s="86"/>
      <c r="Q9" s="86"/>
    </row>
    <row r="10" spans="1:17" ht="24.75" customHeight="1"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10" t="s">
        <v>4</v>
      </c>
      <c r="B11" s="256" t="s">
        <v>138</v>
      </c>
      <c r="C11" s="91"/>
      <c r="D11" s="91"/>
      <c r="E11" s="92"/>
      <c r="F11" s="10" t="s">
        <v>5</v>
      </c>
      <c r="G11" s="256" t="s">
        <v>215</v>
      </c>
      <c r="H11" s="91"/>
      <c r="I11" s="91"/>
      <c r="J11" s="91"/>
      <c r="K11" s="91"/>
      <c r="L11" s="92"/>
      <c r="M11" s="27" t="s">
        <v>6</v>
      </c>
      <c r="N11" s="257" t="s">
        <v>443</v>
      </c>
      <c r="O11" s="99"/>
      <c r="P11" s="99"/>
      <c r="Q11" s="100"/>
    </row>
    <row r="12" spans="1:17" ht="20.25" customHeight="1"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255" t="str">
        <f>[20]MIR!$C$8</f>
        <v>Estrategia transversal dimensión administrativa y ciudadana.</v>
      </c>
      <c r="C13" s="86"/>
      <c r="D13" s="82" t="s">
        <v>8</v>
      </c>
      <c r="E13" s="255" t="str">
        <f>[20]MIR!$C$9</f>
        <v>Apoyar y coordinarse en todo momento con las diferentes áreas que requieran de algún servicio o evento.</v>
      </c>
      <c r="F13" s="86"/>
      <c r="G13" s="86"/>
      <c r="H13" s="82" t="s">
        <v>9</v>
      </c>
      <c r="I13" s="255" t="str">
        <f>[20]MIR!$C$10</f>
        <v xml:space="preserve">Inspeccionar y vigilar el cumplimiento de la normatividad. Transparentar las finanzas públicas optimizando la utilización de los recursos públicos conforme a la normatividad. </v>
      </c>
      <c r="J13" s="86"/>
      <c r="K13" s="86"/>
      <c r="L13" s="86"/>
      <c r="M13" s="87" t="s">
        <v>10</v>
      </c>
      <c r="N13" s="255" t="str">
        <f>[20]MIR!$C$11</f>
        <v>23.1. Dotacion de insumos de papeleria y equipo de oficina a las diferentes areas de la Administracion.  23.2. Apoyo en los diferentes eventos civicos y culturales, con el equipamiento de mobiliario.  23.3.  Apoyo con los templetes en los eventos a realizarse por las diferentes fechas , civico, culturales y de alta relevancia.</v>
      </c>
      <c r="O13" s="86"/>
      <c r="P13" s="86"/>
      <c r="Q13" s="86"/>
    </row>
    <row r="14" spans="1:17" ht="118.5" customHeight="1" x14ac:dyDescent="0.25">
      <c r="A14" s="87"/>
      <c r="B14" s="86"/>
      <c r="C14" s="86"/>
      <c r="D14" s="82"/>
      <c r="E14" s="86"/>
      <c r="F14" s="86"/>
      <c r="G14" s="86"/>
      <c r="H14" s="82"/>
      <c r="I14" s="86"/>
      <c r="J14" s="86"/>
      <c r="K14" s="86"/>
      <c r="L14" s="86"/>
      <c r="M14" s="87"/>
      <c r="N14" s="86"/>
      <c r="O14" s="86"/>
      <c r="P14" s="86"/>
      <c r="Q14" s="86"/>
    </row>
    <row r="15" spans="1:17" ht="17.25" customHeight="1" x14ac:dyDescent="0.25">
      <c r="A15" s="94" t="s">
        <v>24</v>
      </c>
      <c r="B15" s="94"/>
      <c r="C15" s="94"/>
      <c r="D15" s="94"/>
      <c r="E15" s="94"/>
      <c r="F15" s="94"/>
      <c r="G15" s="94"/>
      <c r="H15" s="94"/>
      <c r="I15" s="94"/>
      <c r="J15" s="94"/>
      <c r="K15" s="94"/>
      <c r="L15" s="94"/>
      <c r="M15" s="94"/>
      <c r="N15" s="94"/>
      <c r="O15" s="94"/>
      <c r="P15" s="94"/>
      <c r="Q15" s="94"/>
    </row>
    <row r="16" spans="1:17" ht="24.75" customHeight="1"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30" t="s">
        <v>578</v>
      </c>
      <c r="M18" s="30" t="s">
        <v>18</v>
      </c>
      <c r="N18" s="87"/>
      <c r="O18" s="87"/>
      <c r="P18" s="87"/>
      <c r="Q18" s="87"/>
    </row>
    <row r="19" spans="1:18" ht="106.5" customHeight="1" x14ac:dyDescent="0.25">
      <c r="A19" s="2" t="s">
        <v>28</v>
      </c>
      <c r="B19" s="86" t="str">
        <f>[21]MIR!$B$15</f>
        <v>Eficiente logística de eventos en el municipio cumpliendo con el equipo, material e insumos de manera oportuna.</v>
      </c>
      <c r="C19" s="86"/>
      <c r="D19" s="86"/>
      <c r="E19" s="106" t="str">
        <f>[21]MIR!$C$15</f>
        <v>Porcentaje de Eventos</v>
      </c>
      <c r="F19" s="106"/>
      <c r="G19" s="86" t="s">
        <v>314</v>
      </c>
      <c r="H19" s="86"/>
      <c r="I19" s="96" t="str">
        <f>[21]MIR!$H$15</f>
        <v>Oficios, bitácoras  fotograficas.</v>
      </c>
      <c r="J19" s="86"/>
      <c r="K19" s="66" t="s">
        <v>578</v>
      </c>
      <c r="L19" s="11">
        <v>3</v>
      </c>
      <c r="M19" s="81" t="s">
        <v>606</v>
      </c>
      <c r="N19" s="78" t="s">
        <v>608</v>
      </c>
      <c r="O19" s="5">
        <v>0.75</v>
      </c>
      <c r="P19" s="96" t="s">
        <v>57</v>
      </c>
      <c r="Q19" s="86"/>
    </row>
    <row r="20" spans="1:18" ht="121.5" customHeight="1" x14ac:dyDescent="0.25">
      <c r="A20" s="2" t="s">
        <v>29</v>
      </c>
      <c r="B20" s="86" t="s">
        <v>303</v>
      </c>
      <c r="C20" s="86"/>
      <c r="D20" s="86"/>
      <c r="E20" s="106" t="s">
        <v>308</v>
      </c>
      <c r="F20" s="106"/>
      <c r="G20" s="86" t="s">
        <v>315</v>
      </c>
      <c r="H20" s="86"/>
      <c r="I20" s="96" t="str">
        <f>[21]MIR!$H$16</f>
        <v>Oficios y bitácoras  fotografías</v>
      </c>
      <c r="J20" s="86"/>
      <c r="K20" s="66" t="s">
        <v>578</v>
      </c>
      <c r="L20" s="74">
        <v>3</v>
      </c>
      <c r="M20" s="81" t="s">
        <v>606</v>
      </c>
      <c r="N20" s="78" t="s">
        <v>608</v>
      </c>
      <c r="O20" s="5">
        <v>0.75</v>
      </c>
      <c r="P20" s="96" t="s">
        <v>57</v>
      </c>
      <c r="Q20" s="86"/>
    </row>
    <row r="21" spans="1:18" ht="102" customHeight="1" x14ac:dyDescent="0.25">
      <c r="A21" s="2" t="s">
        <v>78</v>
      </c>
      <c r="B21" s="86" t="str">
        <f>[21]MIR!$B$17</f>
        <v>Eficiencia en el desarrollo de actividades de logística.</v>
      </c>
      <c r="C21" s="86"/>
      <c r="D21" s="86"/>
      <c r="E21" s="86" t="s">
        <v>309</v>
      </c>
      <c r="F21" s="86"/>
      <c r="G21" s="86" t="s">
        <v>316</v>
      </c>
      <c r="H21" s="86"/>
      <c r="I21" s="96" t="str">
        <f>[21]MIR!$H$17</f>
        <v>Oficios, bitácoras  fotografías y supervisión del  persona de limpieza.</v>
      </c>
      <c r="J21" s="86"/>
      <c r="K21" s="66" t="s">
        <v>578</v>
      </c>
      <c r="L21" s="74">
        <v>3</v>
      </c>
      <c r="M21" s="81" t="s">
        <v>606</v>
      </c>
      <c r="N21" s="78" t="s">
        <v>608</v>
      </c>
      <c r="O21" s="5">
        <v>0.75</v>
      </c>
      <c r="P21" s="96" t="s">
        <v>57</v>
      </c>
      <c r="Q21" s="86"/>
    </row>
    <row r="22" spans="1:18" ht="122.25" customHeight="1" x14ac:dyDescent="0.25">
      <c r="A22" s="2" t="s">
        <v>79</v>
      </c>
      <c r="B22" s="86" t="s">
        <v>304</v>
      </c>
      <c r="C22" s="86"/>
      <c r="D22" s="86"/>
      <c r="E22" s="86" t="s">
        <v>310</v>
      </c>
      <c r="F22" s="86"/>
      <c r="G22" s="86" t="s">
        <v>317</v>
      </c>
      <c r="H22" s="86"/>
      <c r="I22" s="96" t="str">
        <f>[21]MIR!$H$21</f>
        <v>Oficios y bitácoras  fotografías</v>
      </c>
      <c r="J22" s="86"/>
      <c r="K22" s="66" t="s">
        <v>578</v>
      </c>
      <c r="L22" s="74">
        <v>3</v>
      </c>
      <c r="M22" s="81" t="s">
        <v>606</v>
      </c>
      <c r="N22" s="78" t="s">
        <v>608</v>
      </c>
      <c r="O22" s="5">
        <v>0.75</v>
      </c>
      <c r="P22" s="96" t="s">
        <v>57</v>
      </c>
      <c r="Q22" s="86"/>
    </row>
    <row r="23" spans="1:18" x14ac:dyDescent="0.25">
      <c r="A23" s="94" t="s">
        <v>30</v>
      </c>
      <c r="B23" s="94"/>
      <c r="C23" s="94"/>
      <c r="D23" s="94"/>
      <c r="E23" s="94"/>
      <c r="F23" s="94"/>
      <c r="G23" s="94"/>
      <c r="H23" s="94"/>
      <c r="I23" s="94"/>
      <c r="J23" s="94"/>
      <c r="K23" s="94"/>
      <c r="L23" s="94"/>
      <c r="M23" s="94"/>
      <c r="N23" s="94"/>
      <c r="O23" s="94"/>
      <c r="P23" s="94"/>
      <c r="Q23" s="94"/>
    </row>
    <row r="24" spans="1:18" ht="99.75" customHeight="1" x14ac:dyDescent="0.25">
      <c r="A24" s="3" t="s">
        <v>89</v>
      </c>
      <c r="B24" s="86" t="s">
        <v>305</v>
      </c>
      <c r="C24" s="86"/>
      <c r="D24" s="86"/>
      <c r="E24" s="86" t="s">
        <v>311</v>
      </c>
      <c r="F24" s="86"/>
      <c r="G24" s="86" t="s">
        <v>318</v>
      </c>
      <c r="H24" s="86"/>
      <c r="I24" s="96" t="str">
        <f>[21]MIR!$H$18</f>
        <v>Oficios y bitácoras  fotografías</v>
      </c>
      <c r="J24" s="86"/>
      <c r="K24" s="66" t="s">
        <v>578</v>
      </c>
      <c r="L24" s="11">
        <v>3</v>
      </c>
      <c r="M24" s="81" t="s">
        <v>606</v>
      </c>
      <c r="N24" s="78" t="s">
        <v>608</v>
      </c>
      <c r="O24" s="5">
        <v>0.75</v>
      </c>
      <c r="P24" s="96" t="s">
        <v>57</v>
      </c>
      <c r="Q24" s="86"/>
    </row>
    <row r="25" spans="1:18" ht="103.5" customHeight="1" x14ac:dyDescent="0.25">
      <c r="A25" s="3" t="s">
        <v>81</v>
      </c>
      <c r="B25" s="86" t="s">
        <v>306</v>
      </c>
      <c r="C25" s="86"/>
      <c r="D25" s="86"/>
      <c r="E25" s="86" t="s">
        <v>312</v>
      </c>
      <c r="F25" s="86"/>
      <c r="G25" s="86" t="s">
        <v>319</v>
      </c>
      <c r="H25" s="86"/>
      <c r="I25" s="96" t="str">
        <f>[21]MIR!$H$19</f>
        <v>Informes pormenorizado de la diversas actividadaes cubiertas.</v>
      </c>
      <c r="J25" s="86"/>
      <c r="K25" s="66" t="s">
        <v>578</v>
      </c>
      <c r="L25" s="74">
        <v>3</v>
      </c>
      <c r="M25" s="81" t="s">
        <v>606</v>
      </c>
      <c r="N25" s="78" t="s">
        <v>608</v>
      </c>
      <c r="O25" s="5">
        <v>0.75</v>
      </c>
      <c r="P25" s="96" t="s">
        <v>57</v>
      </c>
      <c r="Q25" s="86"/>
      <c r="R25" t="s">
        <v>34</v>
      </c>
    </row>
    <row r="26" spans="1:18" ht="90" customHeight="1" x14ac:dyDescent="0.25">
      <c r="A26" s="3" t="s">
        <v>82</v>
      </c>
      <c r="B26" s="98" t="s">
        <v>307</v>
      </c>
      <c r="C26" s="99"/>
      <c r="D26" s="100"/>
      <c r="E26" s="98" t="s">
        <v>313</v>
      </c>
      <c r="F26" s="100"/>
      <c r="G26" s="98" t="s">
        <v>320</v>
      </c>
      <c r="H26" s="100"/>
      <c r="I26" s="101" t="str">
        <f>[21]MIR!$H$20</f>
        <v>Oficios, bitácoras, fotografías y supervisión personal.</v>
      </c>
      <c r="J26" s="102"/>
      <c r="K26" s="66" t="s">
        <v>578</v>
      </c>
      <c r="L26" s="74">
        <v>3</v>
      </c>
      <c r="M26" s="81" t="s">
        <v>606</v>
      </c>
      <c r="N26" s="78" t="s">
        <v>608</v>
      </c>
      <c r="O26" s="5">
        <v>0.75</v>
      </c>
      <c r="P26" s="96" t="s">
        <v>57</v>
      </c>
      <c r="Q26" s="86"/>
    </row>
    <row r="27" spans="1:18" ht="98.25" customHeight="1" x14ac:dyDescent="0.25">
      <c r="A27" s="3" t="s">
        <v>595</v>
      </c>
      <c r="B27" s="98" t="str">
        <f t="shared" ref="B27" si="0">$B$28</f>
        <v>entrega oportuna del mobiliario y herramientas al lugar que se solicIta.</v>
      </c>
      <c r="C27" s="99"/>
      <c r="D27" s="100"/>
      <c r="E27" s="98" t="str">
        <f>[21]MIR!$C$22</f>
        <v>Porcentaje de Revisiones</v>
      </c>
      <c r="F27" s="100"/>
      <c r="G27" s="98" t="str">
        <f t="shared" ref="G27" si="1">$G$28</f>
        <v>Porcentaje de Revisiones= (No. De Revisiones Realizadas / No. Revisiones Programadas) * 100. PRE=(NRR/NRP)*100</v>
      </c>
      <c r="H27" s="100"/>
      <c r="I27" s="101" t="str">
        <f>[21]MIR!$H$22</f>
        <v>Supervisión personal y bitácoras  fotografías.</v>
      </c>
      <c r="J27" s="102"/>
      <c r="K27" s="66" t="s">
        <v>578</v>
      </c>
      <c r="L27" s="74">
        <v>3</v>
      </c>
      <c r="M27" s="81" t="s">
        <v>606</v>
      </c>
      <c r="N27" s="78" t="s">
        <v>608</v>
      </c>
      <c r="O27" s="5">
        <v>0.75</v>
      </c>
      <c r="P27" s="96" t="s">
        <v>57</v>
      </c>
      <c r="Q27" s="86"/>
    </row>
    <row r="28" spans="1:18" ht="105.75" customHeight="1" x14ac:dyDescent="0.25">
      <c r="A28" s="3" t="s">
        <v>596</v>
      </c>
      <c r="B28" s="86" t="str">
        <f>[21]MIR!$B$23</f>
        <v>entrega oportuna del mobiliario y herramientas al lugar que se solicIta.</v>
      </c>
      <c r="C28" s="86"/>
      <c r="D28" s="86"/>
      <c r="E28" s="86" t="str">
        <f>[21]MIR!$C$23</f>
        <v>porcentaje de atencion</v>
      </c>
      <c r="F28" s="86"/>
      <c r="G28" s="86" t="s">
        <v>321</v>
      </c>
      <c r="H28" s="86"/>
      <c r="I28" s="86" t="str">
        <f t="shared" ref="I28" si="2">$I$27</f>
        <v>Supervisión personal y bitácoras  fotografías.</v>
      </c>
      <c r="J28" s="86"/>
      <c r="K28" s="66" t="s">
        <v>578</v>
      </c>
      <c r="L28" s="74">
        <v>3</v>
      </c>
      <c r="M28" s="81" t="s">
        <v>606</v>
      </c>
      <c r="N28" s="78" t="s">
        <v>608</v>
      </c>
      <c r="O28" s="5">
        <v>0.75</v>
      </c>
      <c r="P28" s="96" t="s">
        <v>57</v>
      </c>
      <c r="Q28" s="86"/>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1"/>
      <c r="G33" s="1"/>
      <c r="H33" s="1"/>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97"/>
      <c r="G35" s="97"/>
      <c r="H35" s="97"/>
      <c r="I35" s="1"/>
      <c r="J35" s="1"/>
      <c r="K35" s="1"/>
      <c r="L35" s="1"/>
      <c r="M35" s="1"/>
      <c r="N35" s="1"/>
      <c r="O35" s="1"/>
      <c r="P35" s="1"/>
      <c r="Q35" s="1"/>
    </row>
    <row r="36" spans="1:17" x14ac:dyDescent="0.25">
      <c r="A36" s="1"/>
      <c r="B36" s="1"/>
      <c r="C36" s="1"/>
      <c r="D36" s="1"/>
      <c r="E36" s="1"/>
      <c r="F36" s="1"/>
      <c r="G36" s="1"/>
      <c r="H36" s="1"/>
      <c r="I36" s="1"/>
      <c r="J36" s="1"/>
      <c r="K36" s="1"/>
      <c r="L36" s="1"/>
      <c r="M36" s="1"/>
      <c r="N36" s="1"/>
      <c r="O36" s="1"/>
      <c r="P36" s="1"/>
      <c r="Q36" s="1"/>
    </row>
    <row r="37" spans="1:17" s="1" customFormat="1" x14ac:dyDescent="0.25">
      <c r="F37"/>
    </row>
    <row r="38" spans="1:17" s="1" customFormat="1" x14ac:dyDescent="0.25"/>
    <row r="39" spans="1:17" s="1" customFormat="1" x14ac:dyDescent="0.25"/>
    <row r="40" spans="1:17" x14ac:dyDescent="0.25">
      <c r="A40" s="1"/>
      <c r="B40" s="1"/>
      <c r="C40" s="1"/>
      <c r="D40" s="1"/>
      <c r="E40" s="1"/>
      <c r="F40" s="1"/>
      <c r="G40" s="1"/>
      <c r="H40" s="1"/>
      <c r="I40" s="1"/>
      <c r="J40" s="1"/>
      <c r="K40" s="1"/>
      <c r="L40" s="1"/>
      <c r="M40" s="1"/>
      <c r="N40" s="1"/>
      <c r="O40" s="1"/>
      <c r="P40" s="1"/>
      <c r="Q40" s="1"/>
    </row>
  </sheetData>
  <mergeCells count="84">
    <mergeCell ref="F34:H35"/>
    <mergeCell ref="B25:D25"/>
    <mergeCell ref="E25:F25"/>
    <mergeCell ref="G25:H25"/>
    <mergeCell ref="I25:J25"/>
    <mergeCell ref="B26:D26"/>
    <mergeCell ref="E26:F26"/>
    <mergeCell ref="G26:H26"/>
    <mergeCell ref="I26:J26"/>
    <mergeCell ref="P25:Q25"/>
    <mergeCell ref="B28:D28"/>
    <mergeCell ref="E28:F28"/>
    <mergeCell ref="G28:H28"/>
    <mergeCell ref="I28:J28"/>
    <mergeCell ref="P28:Q28"/>
    <mergeCell ref="P26:Q26"/>
    <mergeCell ref="B27:D27"/>
    <mergeCell ref="E27:F27"/>
    <mergeCell ref="G27:H27"/>
    <mergeCell ref="I27:J27"/>
    <mergeCell ref="P27:Q27"/>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0866141732283472" right="0.70866141732283472" top="0.55118110236220474" bottom="0.55118110236220474" header="0.31496062992125984" footer="0.31496062992125984"/>
  <pageSetup scale="53" orientation="landscape" horizontalDpi="4294967292"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zoomScale="51" zoomScaleNormal="51" zoomScaleSheetLayoutView="70" workbookViewId="0">
      <selection activeCell="M19" sqref="M19:N19"/>
    </sheetView>
  </sheetViews>
  <sheetFormatPr baseColWidth="10" defaultColWidth="10.875" defaultRowHeight="15.75" x14ac:dyDescent="0.25"/>
  <cols>
    <col min="1" max="1" width="13.75" customWidth="1"/>
    <col min="3" max="3" width="6.875" customWidth="1"/>
    <col min="4" max="4" width="19.375" customWidth="1"/>
    <col min="6" max="6" width="11.625" customWidth="1"/>
    <col min="8" max="8" width="12.875" customWidth="1"/>
    <col min="9" max="9" width="13.375" customWidth="1"/>
    <col min="10" max="10" width="10.625" customWidth="1"/>
    <col min="11" max="11" width="14.25" customWidth="1"/>
    <col min="12" max="12" width="14.5" customWidth="1"/>
    <col min="13" max="13" width="15.125" customWidth="1"/>
    <col min="14" max="14" width="14.375" customWidth="1"/>
    <col min="15" max="15" width="11.625" customWidth="1"/>
    <col min="17" max="17" width="8.625" customWidth="1"/>
  </cols>
  <sheetData>
    <row r="1" spans="1:17" x14ac:dyDescent="0.25">
      <c r="A1" s="1"/>
      <c r="B1" s="1"/>
      <c r="C1" s="1"/>
      <c r="D1" s="1"/>
      <c r="E1" s="1"/>
      <c r="F1" s="1"/>
      <c r="G1" s="1"/>
      <c r="H1" s="1"/>
      <c r="I1" s="1"/>
      <c r="J1" s="1"/>
      <c r="K1" s="1"/>
      <c r="L1" s="1"/>
      <c r="M1" s="1"/>
      <c r="N1" s="1"/>
      <c r="O1" s="1"/>
      <c r="P1" s="1"/>
      <c r="Q1" s="1"/>
    </row>
    <row r="2" spans="1:17" ht="39" customHeight="1"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85" t="s">
        <v>558</v>
      </c>
      <c r="E8" s="86"/>
      <c r="F8" s="86"/>
      <c r="G8" s="86"/>
      <c r="H8" s="86"/>
      <c r="I8" s="87" t="s">
        <v>1</v>
      </c>
      <c r="J8" s="88" t="s">
        <v>56</v>
      </c>
      <c r="K8" s="88"/>
      <c r="L8" s="87" t="s">
        <v>2</v>
      </c>
      <c r="M8" s="255" t="str">
        <f>'[22]MIR '!$C$7</f>
        <v xml:space="preserve">12. Obras incluyentes </v>
      </c>
      <c r="N8" s="86"/>
      <c r="O8" s="87" t="s">
        <v>3</v>
      </c>
      <c r="P8" s="85" t="s">
        <v>559</v>
      </c>
      <c r="Q8" s="86"/>
    </row>
    <row r="9" spans="1:17" ht="61.5" customHeight="1" x14ac:dyDescent="0.25">
      <c r="A9" s="82"/>
      <c r="B9" s="82"/>
      <c r="C9" s="82"/>
      <c r="D9" s="86"/>
      <c r="E9" s="86"/>
      <c r="F9" s="86"/>
      <c r="G9" s="86"/>
      <c r="H9" s="86"/>
      <c r="I9" s="87"/>
      <c r="J9" s="88"/>
      <c r="K9" s="88"/>
      <c r="L9" s="87"/>
      <c r="M9" s="86"/>
      <c r="N9" s="86"/>
      <c r="O9" s="87"/>
      <c r="P9" s="86"/>
      <c r="Q9" s="86"/>
    </row>
    <row r="10" spans="1:17" ht="24.75" customHeight="1"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10" t="s">
        <v>4</v>
      </c>
      <c r="B11" s="205" t="s">
        <v>122</v>
      </c>
      <c r="C11" s="91"/>
      <c r="D11" s="91"/>
      <c r="E11" s="92"/>
      <c r="F11" s="10" t="s">
        <v>5</v>
      </c>
      <c r="G11" s="258" t="s">
        <v>444</v>
      </c>
      <c r="H11" s="91"/>
      <c r="I11" s="91"/>
      <c r="J11" s="91"/>
      <c r="K11" s="91"/>
      <c r="L11" s="92"/>
      <c r="M11" s="27" t="s">
        <v>6</v>
      </c>
      <c r="N11" s="258" t="s">
        <v>445</v>
      </c>
      <c r="O11" s="91"/>
      <c r="P11" s="91"/>
      <c r="Q11" s="92"/>
    </row>
    <row r="12" spans="1:17"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255" t="str">
        <f>'[22]MIR '!$C$8</f>
        <v>EJE III   DIMENSION TERRITORIAL.  Fortalecimiento Urbano y Economico.</v>
      </c>
      <c r="C13" s="86"/>
      <c r="D13" s="82" t="s">
        <v>8</v>
      </c>
      <c r="E13" s="255" t="str">
        <f>'[22]MIR '!$C$9</f>
        <v>Ejecutar y verificar las obras publicas propuestas para que sean construidas con calidady beneficien a un numero significativo de habitantaes del municipio de Eduardo Neri</v>
      </c>
      <c r="F13" s="86"/>
      <c r="G13" s="86"/>
      <c r="H13" s="82" t="s">
        <v>9</v>
      </c>
      <c r="I13" s="255" t="str">
        <f>'[22]MIR '!$C$10</f>
        <v xml:space="preserve"> planear obras sustentables en beneficios de agua potable a toda la ciudadania.2.- Realizar  una gestion ambiental mediantes servicios publicos de calidad</v>
      </c>
      <c r="J13" s="86"/>
      <c r="K13" s="86"/>
      <c r="L13" s="86"/>
      <c r="M13" s="87" t="s">
        <v>10</v>
      </c>
      <c r="N13" s="255" t="str">
        <f>'[22]MIR '!$C$11</f>
        <v>12.1 Infraestructura de Agua Potable y Campañas de concientización sobre el cuidado del Agua.</v>
      </c>
      <c r="O13" s="86"/>
      <c r="P13" s="86"/>
      <c r="Q13" s="86"/>
    </row>
    <row r="14" spans="1:17" ht="147" customHeight="1" x14ac:dyDescent="0.25">
      <c r="A14" s="87"/>
      <c r="B14" s="86"/>
      <c r="C14" s="86"/>
      <c r="D14" s="82"/>
      <c r="E14" s="86"/>
      <c r="F14" s="86"/>
      <c r="G14" s="86"/>
      <c r="H14" s="82"/>
      <c r="I14" s="86"/>
      <c r="J14" s="86"/>
      <c r="K14" s="86"/>
      <c r="L14" s="86"/>
      <c r="M14" s="87"/>
      <c r="N14" s="86"/>
      <c r="O14" s="86"/>
      <c r="P14" s="86"/>
      <c r="Q14" s="86"/>
    </row>
    <row r="15" spans="1:17" ht="32.25" customHeight="1" x14ac:dyDescent="0.25">
      <c r="A15" s="94" t="s">
        <v>24</v>
      </c>
      <c r="B15" s="94"/>
      <c r="C15" s="94"/>
      <c r="D15" s="94"/>
      <c r="E15" s="94"/>
      <c r="F15" s="94"/>
      <c r="G15" s="94"/>
      <c r="H15" s="94"/>
      <c r="I15" s="94"/>
      <c r="J15" s="94"/>
      <c r="K15" s="94"/>
      <c r="L15" s="94"/>
      <c r="M15" s="94"/>
      <c r="N15" s="94"/>
      <c r="O15" s="94"/>
      <c r="P15" s="94"/>
      <c r="Q15" s="94"/>
    </row>
    <row r="16" spans="1:17" ht="24.75" customHeight="1"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33" t="s">
        <v>578</v>
      </c>
      <c r="M18" s="33" t="s">
        <v>18</v>
      </c>
      <c r="N18" s="87"/>
      <c r="O18" s="87"/>
      <c r="P18" s="87"/>
      <c r="Q18" s="87"/>
    </row>
    <row r="19" spans="1:18" ht="89.25" customHeight="1" x14ac:dyDescent="0.25">
      <c r="A19" s="2" t="s">
        <v>28</v>
      </c>
      <c r="B19" s="86" t="str">
        <f>'[22]MIR '!$B$15</f>
        <v>Competente abastecimiento de Agua Potable y de particularidad para la poblacion de Eduardo Neri</v>
      </c>
      <c r="C19" s="86"/>
      <c r="D19" s="86"/>
      <c r="E19" s="86" t="str">
        <f>'[22]MIR '!$C$15</f>
        <v>Competente suministro de agua potable</v>
      </c>
      <c r="F19" s="86"/>
      <c r="G19" s="86" t="str">
        <f>'[22]MIR '!$G$15</f>
        <v>Numero de informes programadas  / Numero de informes realizadas *100   (NIP/NIR)*100 = 100%</v>
      </c>
      <c r="H19" s="86"/>
      <c r="I19" s="96" t="str">
        <f>'[22]MIR '!$H$15</f>
        <v xml:space="preserve">osbservaciones de campo y estadisticas </v>
      </c>
      <c r="J19" s="86"/>
      <c r="K19" s="52" t="s">
        <v>578</v>
      </c>
      <c r="L19" s="11">
        <v>3</v>
      </c>
      <c r="M19" s="81" t="s">
        <v>606</v>
      </c>
      <c r="N19" s="78" t="s">
        <v>608</v>
      </c>
      <c r="O19" s="5">
        <v>0.75</v>
      </c>
      <c r="P19" s="96" t="s">
        <v>56</v>
      </c>
      <c r="Q19" s="86"/>
    </row>
    <row r="20" spans="1:18" ht="88.5" customHeight="1" x14ac:dyDescent="0.25">
      <c r="A20" s="2" t="s">
        <v>29</v>
      </c>
      <c r="B20" s="86" t="str">
        <f>'[22]MIR '!$B$16</f>
        <v>Progresar en el abastecimineto de Agua Potable a la poblacion en general</v>
      </c>
      <c r="C20" s="86"/>
      <c r="D20" s="86"/>
      <c r="E20" s="86" t="str">
        <f>'[22]MIR '!$C$16</f>
        <v>Un alto nivel de calidad de agua potable</v>
      </c>
      <c r="F20" s="86"/>
      <c r="G20" s="86" t="str">
        <f>'[22]MIR '!$G$16</f>
        <v>Numero de informes programadas  / Numero de informes realizadas *100   (NIP/NIR)*100 = 100%</v>
      </c>
      <c r="H20" s="86"/>
      <c r="I20" s="96" t="str">
        <f>'[22]MIR '!$H$16</f>
        <v xml:space="preserve">osbservaciones de campo y estadisticas </v>
      </c>
      <c r="J20" s="86"/>
      <c r="K20" s="52" t="s">
        <v>578</v>
      </c>
      <c r="L20" s="74">
        <v>3</v>
      </c>
      <c r="M20" s="81" t="s">
        <v>606</v>
      </c>
      <c r="N20" s="78" t="s">
        <v>608</v>
      </c>
      <c r="O20" s="5">
        <v>0.75</v>
      </c>
      <c r="P20" s="96" t="s">
        <v>56</v>
      </c>
      <c r="Q20" s="86"/>
    </row>
    <row r="21" spans="1:18" ht="93" customHeight="1" x14ac:dyDescent="0.25">
      <c r="A21" s="2" t="s">
        <v>78</v>
      </c>
      <c r="B21" s="86" t="str">
        <f>'[22]MIR '!$B$17</f>
        <v>Conservacion y cuidado a los tanques de almacenamiento para una excelente calidad del Agua Potable</v>
      </c>
      <c r="C21" s="86"/>
      <c r="D21" s="86"/>
      <c r="E21" s="86" t="str">
        <f>'[22]MIR '!$C$17</f>
        <v>Mantener en excelentes condiciones los tanques de almacenamiento para una mas alta calidad de agua potable</v>
      </c>
      <c r="F21" s="86"/>
      <c r="G21" s="86" t="s">
        <v>394</v>
      </c>
      <c r="H21" s="86"/>
      <c r="I21" s="96" t="str">
        <f t="shared" ref="I21" si="0">$I$22</f>
        <v xml:space="preserve">control interno de la obra termionada </v>
      </c>
      <c r="J21" s="86"/>
      <c r="K21" s="52" t="s">
        <v>578</v>
      </c>
      <c r="L21" s="74">
        <v>3</v>
      </c>
      <c r="M21" s="81" t="s">
        <v>606</v>
      </c>
      <c r="N21" s="78" t="s">
        <v>608</v>
      </c>
      <c r="O21" s="5">
        <v>0.75</v>
      </c>
      <c r="P21" s="96" t="s">
        <v>56</v>
      </c>
      <c r="Q21" s="86"/>
    </row>
    <row r="22" spans="1:18" ht="94.5" customHeight="1" x14ac:dyDescent="0.25">
      <c r="A22" s="2" t="s">
        <v>79</v>
      </c>
      <c r="B22" s="86" t="str">
        <f>'[22]MIR '!$B$21</f>
        <v>Funcional interes en las fugas de Agua para regenerar el rendimiento en la poblacion</v>
      </c>
      <c r="C22" s="86"/>
      <c r="D22" s="86"/>
      <c r="E22" s="86" t="str">
        <f>'[22]MIR '!$C$21</f>
        <v>Prevenir la filtracion del agua de los coductos</v>
      </c>
      <c r="F22" s="86"/>
      <c r="G22" s="86" t="s">
        <v>394</v>
      </c>
      <c r="H22" s="86"/>
      <c r="I22" s="96" t="str">
        <f>'[22]MIR '!$H$21</f>
        <v xml:space="preserve">control interno de la obra termionada </v>
      </c>
      <c r="J22" s="86"/>
      <c r="K22" s="52" t="s">
        <v>578</v>
      </c>
      <c r="L22" s="74">
        <v>3</v>
      </c>
      <c r="M22" s="81" t="s">
        <v>606</v>
      </c>
      <c r="N22" s="78" t="s">
        <v>608</v>
      </c>
      <c r="O22" s="5">
        <v>0.75</v>
      </c>
      <c r="P22" s="96" t="s">
        <v>56</v>
      </c>
      <c r="Q22" s="86"/>
    </row>
    <row r="23" spans="1:18" x14ac:dyDescent="0.25">
      <c r="A23" s="94" t="s">
        <v>30</v>
      </c>
      <c r="B23" s="94"/>
      <c r="C23" s="94"/>
      <c r="D23" s="94"/>
      <c r="E23" s="94"/>
      <c r="F23" s="94"/>
      <c r="G23" s="94"/>
      <c r="H23" s="94"/>
      <c r="I23" s="94"/>
      <c r="J23" s="94"/>
      <c r="K23" s="94"/>
      <c r="L23" s="94"/>
      <c r="M23" s="94"/>
      <c r="N23" s="94"/>
      <c r="O23" s="94"/>
      <c r="P23" s="94"/>
      <c r="Q23" s="94"/>
    </row>
    <row r="24" spans="1:18" ht="93.75" customHeight="1" x14ac:dyDescent="0.25">
      <c r="A24" s="3" t="s">
        <v>89</v>
      </c>
      <c r="B24" s="86" t="str">
        <f>'[22]MIR '!$B$18</f>
        <v>Adecuada restauracion en los conductos de la red de Agua Potable</v>
      </c>
      <c r="C24" s="86"/>
      <c r="D24" s="86"/>
      <c r="E24" s="86" t="str">
        <f>'[22]MIR '!$C$18</f>
        <v>superior flujo de agua potable</v>
      </c>
      <c r="F24" s="86"/>
      <c r="G24" s="86" t="s">
        <v>394</v>
      </c>
      <c r="H24" s="86"/>
      <c r="I24" s="96" t="str">
        <f>'[22]MIR '!$H$18</f>
        <v xml:space="preserve">osbservaciones de campo y estadisticas </v>
      </c>
      <c r="J24" s="86"/>
      <c r="K24" s="66" t="s">
        <v>578</v>
      </c>
      <c r="L24" s="73">
        <v>3</v>
      </c>
      <c r="M24" s="81" t="s">
        <v>606</v>
      </c>
      <c r="N24" s="78" t="s">
        <v>608</v>
      </c>
      <c r="O24" s="5">
        <v>0.75</v>
      </c>
      <c r="P24" s="96" t="s">
        <v>56</v>
      </c>
      <c r="Q24" s="86"/>
    </row>
    <row r="25" spans="1:18" ht="91.5" customHeight="1" x14ac:dyDescent="0.25">
      <c r="A25" s="3" t="s">
        <v>81</v>
      </c>
      <c r="B25" s="86" t="str">
        <f>'[22]MIR '!$B$19</f>
        <v>Dispocision y ordenacion con el equipo de trabajadores para una excelente distribucion de Agua Potable en la poblacion</v>
      </c>
      <c r="C25" s="86"/>
      <c r="D25" s="86"/>
      <c r="E25" s="86" t="str">
        <f>'[22]MIR '!$C$19</f>
        <v>Vital liquido para la poblacion en general</v>
      </c>
      <c r="F25" s="86"/>
      <c r="G25" s="86" t="s">
        <v>394</v>
      </c>
      <c r="H25" s="86"/>
      <c r="I25" s="96" t="str">
        <f>'[22]MIR '!$H$19</f>
        <v xml:space="preserve">control interno de la obra termionada </v>
      </c>
      <c r="J25" s="86"/>
      <c r="K25" s="66" t="s">
        <v>578</v>
      </c>
      <c r="L25" s="74">
        <v>3</v>
      </c>
      <c r="M25" s="81" t="s">
        <v>606</v>
      </c>
      <c r="N25" s="78" t="s">
        <v>608</v>
      </c>
      <c r="O25" s="5">
        <v>0.75</v>
      </c>
      <c r="P25" s="96" t="s">
        <v>56</v>
      </c>
      <c r="Q25" s="86"/>
      <c r="R25" t="s">
        <v>34</v>
      </c>
    </row>
    <row r="26" spans="1:18" ht="92.25" customHeight="1" x14ac:dyDescent="0.25">
      <c r="A26" s="3" t="s">
        <v>82</v>
      </c>
      <c r="B26" s="98" t="str">
        <f>'[22]MIR '!$B$20</f>
        <v>Instalacion de valvulas en los distintossectores que lo demanden para un servicio de calidad</v>
      </c>
      <c r="C26" s="99"/>
      <c r="D26" s="100"/>
      <c r="E26" s="98" t="str">
        <f>'[22]MIR '!$C$20</f>
        <v>Inspeccion del esencial liquido</v>
      </c>
      <c r="F26" s="100"/>
      <c r="G26" s="98" t="s">
        <v>394</v>
      </c>
      <c r="H26" s="100"/>
      <c r="I26" s="101" t="str">
        <f>'[22]MIR '!$H$20</f>
        <v>control de vitacora y la operación del POA</v>
      </c>
      <c r="J26" s="102"/>
      <c r="K26" s="66" t="s">
        <v>578</v>
      </c>
      <c r="L26" s="74">
        <v>3</v>
      </c>
      <c r="M26" s="81" t="s">
        <v>606</v>
      </c>
      <c r="N26" s="78" t="s">
        <v>608</v>
      </c>
      <c r="O26" s="5">
        <v>0.75</v>
      </c>
      <c r="P26" s="96" t="s">
        <v>56</v>
      </c>
      <c r="Q26" s="86"/>
    </row>
    <row r="27" spans="1:18" ht="90" customHeight="1" x14ac:dyDescent="0.25">
      <c r="A27" s="3" t="s">
        <v>84</v>
      </c>
      <c r="B27" s="86" t="str">
        <f>'[22]MIR '!$B$22</f>
        <v>Una buena ejecucion de obra en la red de conductos de Agua Potable</v>
      </c>
      <c r="C27" s="86"/>
      <c r="D27" s="86"/>
      <c r="E27" s="86" t="str">
        <f>'[22]MIR '!$C$22</f>
        <v>Aproximar la red de conductos para satisfacer a la poblacion</v>
      </c>
      <c r="F27" s="86"/>
      <c r="G27" s="86" t="s">
        <v>394</v>
      </c>
      <c r="H27" s="86"/>
      <c r="I27" s="86" t="str">
        <f>'[22]MIR '!$H$22</f>
        <v xml:space="preserve">osbservaciones de campo y estadisticas </v>
      </c>
      <c r="J27" s="86"/>
      <c r="K27" s="66" t="s">
        <v>578</v>
      </c>
      <c r="L27" s="74">
        <v>3</v>
      </c>
      <c r="M27" s="81" t="s">
        <v>606</v>
      </c>
      <c r="N27" s="78" t="s">
        <v>608</v>
      </c>
      <c r="O27" s="5">
        <v>0.75</v>
      </c>
      <c r="P27" s="96" t="s">
        <v>56</v>
      </c>
      <c r="Q27" s="86"/>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7"/>
      <c r="G33" s="97"/>
      <c r="H33" s="97"/>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F33:H34"/>
    <mergeCell ref="B25:D25"/>
    <mergeCell ref="E25:F25"/>
    <mergeCell ref="G25:H25"/>
    <mergeCell ref="I25:J25"/>
    <mergeCell ref="P25:Q25"/>
    <mergeCell ref="B27:D27"/>
    <mergeCell ref="E27:F27"/>
    <mergeCell ref="G27:H27"/>
    <mergeCell ref="I27:J27"/>
    <mergeCell ref="P27:Q27"/>
    <mergeCell ref="B26:D26"/>
    <mergeCell ref="E26:F26"/>
    <mergeCell ref="G26:H26"/>
    <mergeCell ref="I26:J26"/>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0866141732283472" right="0.70866141732283472" top="0.74803149606299213" bottom="0.74803149606299213" header="0.31496062992125984" footer="0.31496062992125984"/>
  <pageSetup scale="53" orientation="landscape" horizontalDpi="4294967292"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opLeftCell="A4" zoomScale="55" zoomScaleNormal="55" zoomScaleSheetLayoutView="70" workbookViewId="0">
      <selection activeCell="M19" sqref="M19:N19"/>
    </sheetView>
  </sheetViews>
  <sheetFormatPr baseColWidth="10" defaultColWidth="10.875" defaultRowHeight="15.75" x14ac:dyDescent="0.25"/>
  <cols>
    <col min="1" max="1" width="15.75" customWidth="1"/>
    <col min="3" max="3" width="6.875" customWidth="1"/>
    <col min="4" max="4" width="23.25" customWidth="1"/>
    <col min="6" max="6" width="10.25" customWidth="1"/>
    <col min="8" max="8" width="12.875" customWidth="1"/>
    <col min="9" max="9" width="13.375" customWidth="1"/>
    <col min="10" max="10" width="9.375" customWidth="1"/>
    <col min="11" max="11" width="15.125" customWidth="1"/>
    <col min="12" max="12" width="13.5" customWidth="1"/>
    <col min="13" max="14" width="14.5" customWidth="1"/>
    <col min="15" max="15" width="11.375" customWidth="1"/>
    <col min="17" max="17" width="5.875" customWidth="1"/>
  </cols>
  <sheetData>
    <row r="1" spans="1:17" ht="27.75" customHeight="1" x14ac:dyDescent="0.25">
      <c r="A1" s="1"/>
      <c r="B1" s="1"/>
      <c r="C1" s="1"/>
      <c r="D1" s="1"/>
      <c r="E1" s="1"/>
      <c r="F1" s="1"/>
      <c r="G1" s="1"/>
      <c r="H1" s="1"/>
      <c r="I1" s="1"/>
      <c r="J1" s="1"/>
      <c r="K1" s="1"/>
      <c r="L1" s="1"/>
      <c r="M1" s="1"/>
      <c r="N1" s="1"/>
      <c r="O1" s="1"/>
      <c r="P1" s="1"/>
      <c r="Q1" s="1"/>
    </row>
    <row r="2" spans="1:17" ht="37.5" customHeight="1" x14ac:dyDescent="0.25">
      <c r="A2" s="1"/>
      <c r="B2" s="83"/>
      <c r="C2" s="83"/>
      <c r="D2" s="83"/>
      <c r="E2" s="83"/>
      <c r="F2" s="83"/>
      <c r="G2" s="83"/>
      <c r="H2" s="83"/>
      <c r="I2" s="83"/>
      <c r="J2" s="83"/>
      <c r="K2" s="83"/>
      <c r="L2" s="83"/>
      <c r="M2" s="83"/>
      <c r="N2" s="83"/>
      <c r="O2" s="83"/>
      <c r="P2" s="83"/>
      <c r="Q2" s="1"/>
    </row>
    <row r="3" spans="1:17" ht="27.75" customHeight="1"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ht="25.5" customHeight="1"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206" t="s">
        <v>536</v>
      </c>
      <c r="E8" s="86"/>
      <c r="F8" s="86"/>
      <c r="G8" s="86"/>
      <c r="H8" s="86"/>
      <c r="I8" s="87" t="s">
        <v>1</v>
      </c>
      <c r="J8" s="88" t="s">
        <v>55</v>
      </c>
      <c r="K8" s="88"/>
      <c r="L8" s="87" t="s">
        <v>2</v>
      </c>
      <c r="M8" s="138" t="str">
        <f>[23]MIR!$C$7</f>
        <v>Programa 15. Eficiencia en los Servicios Públicos</v>
      </c>
      <c r="N8" s="86"/>
      <c r="O8" s="87" t="s">
        <v>3</v>
      </c>
      <c r="P8" s="206" t="s">
        <v>537</v>
      </c>
      <c r="Q8" s="86"/>
    </row>
    <row r="9" spans="1:17" ht="61.5" customHeight="1" x14ac:dyDescent="0.25">
      <c r="A9" s="82"/>
      <c r="B9" s="82"/>
      <c r="C9" s="82"/>
      <c r="D9" s="86"/>
      <c r="E9" s="86"/>
      <c r="F9" s="86"/>
      <c r="G9" s="86"/>
      <c r="H9" s="86"/>
      <c r="I9" s="87"/>
      <c r="J9" s="88"/>
      <c r="K9" s="88"/>
      <c r="L9" s="87"/>
      <c r="M9" s="86"/>
      <c r="N9" s="86"/>
      <c r="O9" s="87"/>
      <c r="P9" s="86"/>
      <c r="Q9" s="86"/>
    </row>
    <row r="10" spans="1:17" ht="32.25" customHeight="1"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10" t="s">
        <v>4</v>
      </c>
      <c r="B11" s="139" t="s">
        <v>122</v>
      </c>
      <c r="C11" s="91"/>
      <c r="D11" s="91"/>
      <c r="E11" s="92"/>
      <c r="F11" s="10" t="s">
        <v>5</v>
      </c>
      <c r="G11" s="139" t="s">
        <v>499</v>
      </c>
      <c r="H11" s="91"/>
      <c r="I11" s="91"/>
      <c r="J11" s="91"/>
      <c r="K11" s="91"/>
      <c r="L11" s="92"/>
      <c r="M11" s="27" t="s">
        <v>6</v>
      </c>
      <c r="N11" s="139" t="s">
        <v>500</v>
      </c>
      <c r="O11" s="91"/>
      <c r="P11" s="91"/>
      <c r="Q11" s="92"/>
    </row>
    <row r="12" spans="1:17" ht="27.75" customHeight="1"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138" t="str">
        <f>[23]MIR!$C$8</f>
        <v>EJE III Dimensión Territorial (Fortalecimiento Urbano  y Económico)</v>
      </c>
      <c r="C13" s="86"/>
      <c r="D13" s="82" t="s">
        <v>8</v>
      </c>
      <c r="E13" s="138" t="str">
        <f>[23]MIR!$C$9</f>
        <v>satisfacer las necidades de aseo publico y recoleccion de residuos solidos, alumbrado publico,ademas del mentenimiento de parques y jardines municipales para el mejoramiento de la imagen urbana.</v>
      </c>
      <c r="F13" s="86"/>
      <c r="G13" s="86"/>
      <c r="H13" s="82" t="s">
        <v>9</v>
      </c>
      <c r="I13" s="138" t="str">
        <f>[23]MIR!$C$10</f>
        <v>Realizar una gestión ambiental mediante servicios públicos de calidad para la prevención de difentes tipos de enfermedades .</v>
      </c>
      <c r="J13" s="86"/>
      <c r="K13" s="86"/>
      <c r="L13" s="86"/>
      <c r="M13" s="87" t="s">
        <v>10</v>
      </c>
      <c r="N13" s="138" t="str">
        <f>[23]MIR!$C$11</f>
        <v>15.1 Campaña de descacharrización de limpia.   15.2 Campaña de concientización sobre la limpieza del panteón.</v>
      </c>
      <c r="O13" s="86"/>
      <c r="P13" s="86"/>
      <c r="Q13" s="86"/>
    </row>
    <row r="14" spans="1:17" ht="96.75" customHeight="1" x14ac:dyDescent="0.25">
      <c r="A14" s="87"/>
      <c r="B14" s="86"/>
      <c r="C14" s="86"/>
      <c r="D14" s="82"/>
      <c r="E14" s="86"/>
      <c r="F14" s="86"/>
      <c r="G14" s="86"/>
      <c r="H14" s="82"/>
      <c r="I14" s="86"/>
      <c r="J14" s="86"/>
      <c r="K14" s="86"/>
      <c r="L14" s="86"/>
      <c r="M14" s="87"/>
      <c r="N14" s="86"/>
      <c r="O14" s="86"/>
      <c r="P14" s="86"/>
      <c r="Q14" s="86"/>
    </row>
    <row r="15" spans="1:17" ht="33.75" customHeight="1" x14ac:dyDescent="0.25">
      <c r="A15" s="94" t="s">
        <v>24</v>
      </c>
      <c r="B15" s="94"/>
      <c r="C15" s="94"/>
      <c r="D15" s="94"/>
      <c r="E15" s="94"/>
      <c r="F15" s="94"/>
      <c r="G15" s="94"/>
      <c r="H15" s="94"/>
      <c r="I15" s="94"/>
      <c r="J15" s="94"/>
      <c r="K15" s="94"/>
      <c r="L15" s="94"/>
      <c r="M15" s="94"/>
      <c r="N15" s="94"/>
      <c r="O15" s="94"/>
      <c r="P15" s="94"/>
      <c r="Q15" s="94"/>
    </row>
    <row r="16" spans="1:17" ht="27" customHeight="1"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40" t="s">
        <v>578</v>
      </c>
      <c r="M18" s="40" t="s">
        <v>18</v>
      </c>
      <c r="N18" s="87"/>
      <c r="O18" s="87"/>
      <c r="P18" s="87"/>
      <c r="Q18" s="87"/>
    </row>
    <row r="19" spans="1:18" ht="145.5" customHeight="1" x14ac:dyDescent="0.25">
      <c r="A19" s="2" t="s">
        <v>28</v>
      </c>
      <c r="B19" s="86" t="str">
        <f>[23]MIR!$B$15</f>
        <v xml:space="preserve"> Un buen funcionamiento oportuno y con eficiente rendimiento en la prestación de los Servicios Públicos en mejoramientos urbanos de caliadad</v>
      </c>
      <c r="C19" s="86"/>
      <c r="D19" s="86"/>
      <c r="E19" s="86" t="str">
        <f>[23]MIR!$C$15</f>
        <v>Mejorar el acceso y calidad de los servicios públicos</v>
      </c>
      <c r="F19" s="86"/>
      <c r="G19" s="86" t="str">
        <f>[23]MIR!$G$15</f>
        <v>Porcentaje del buen funcionamiento de la prestacion de los Servicios Publicos=(No. De servicios Publicos prestados /NO. total de servicios Publicos brindados )*100 PBFPSP=(NSP/NTSP)*100</v>
      </c>
      <c r="H19" s="86"/>
      <c r="I19" s="96" t="str">
        <f>[23]MIR!$H$15</f>
        <v xml:space="preserve">Oficios y reportes telefonicos </v>
      </c>
      <c r="J19" s="86"/>
      <c r="K19" s="52" t="s">
        <v>578</v>
      </c>
      <c r="L19" s="11">
        <v>3</v>
      </c>
      <c r="M19" s="81" t="s">
        <v>606</v>
      </c>
      <c r="N19" s="78" t="s">
        <v>608</v>
      </c>
      <c r="O19" s="5">
        <v>0.75</v>
      </c>
      <c r="P19" s="96" t="s">
        <v>55</v>
      </c>
      <c r="Q19" s="86"/>
    </row>
    <row r="20" spans="1:18" ht="126" customHeight="1" x14ac:dyDescent="0.25">
      <c r="A20" s="2" t="s">
        <v>29</v>
      </c>
      <c r="B20" s="86" t="str">
        <f>[23]MIR!$B$16</f>
        <v>Satisfacer las necesidades más requeridas para la prestación de servicos publicos de calidad en aseo público y recolección de residuos sólidos, alumbrado público, además del
mantenimiento de panteones, parques y jardines municipales; para el mejoramiento de la imagen urbana.</v>
      </c>
      <c r="C20" s="86"/>
      <c r="D20" s="86"/>
      <c r="E20" s="86" t="str">
        <f>[23]MIR!$C$16</f>
        <v>Dar soluciones positivas a las solicitudes de la ciudadania.</v>
      </c>
      <c r="F20" s="86"/>
      <c r="G20" s="86" t="s">
        <v>501</v>
      </c>
      <c r="H20" s="86"/>
      <c r="I20" s="96" t="str">
        <f>[23]MIR!$H$16</f>
        <v>Solicitudes y reportes recibidos</v>
      </c>
      <c r="J20" s="86"/>
      <c r="K20" s="52" t="s">
        <v>578</v>
      </c>
      <c r="L20" s="74">
        <v>3</v>
      </c>
      <c r="M20" s="81" t="s">
        <v>606</v>
      </c>
      <c r="N20" s="78" t="s">
        <v>608</v>
      </c>
      <c r="O20" s="5">
        <v>0.75</v>
      </c>
      <c r="P20" s="96" t="s">
        <v>55</v>
      </c>
      <c r="Q20" s="86"/>
    </row>
    <row r="21" spans="1:18" ht="138.75" customHeight="1" x14ac:dyDescent="0.25">
      <c r="A21" s="2" t="s">
        <v>78</v>
      </c>
      <c r="B21" s="86" t="str">
        <f>[23]MIR!$B$17</f>
        <v>implementar un programa bajo mecanismos de operación y de administración en la proyección,inducción y ejecución para la prestación de servicos publicos de calidad con el objeto de encontrar el bien común ante la ciudadania y el mejoramiento de la imagen urbana.</v>
      </c>
      <c r="C21" s="86"/>
      <c r="D21" s="86"/>
      <c r="E21" s="86" t="str">
        <f>[23]MIR!$C$17</f>
        <v>Realizar las acciones administrativas correspondiente en atención y participacion de cada jefatura</v>
      </c>
      <c r="F21" s="86"/>
      <c r="G21" s="86" t="s">
        <v>502</v>
      </c>
      <c r="H21" s="86"/>
      <c r="I21" s="96" t="str">
        <f>[23]MIR!$H$17</f>
        <v>Oficios de solicitudes y resporte de queja recibidas.</v>
      </c>
      <c r="J21" s="86"/>
      <c r="K21" s="52" t="s">
        <v>578</v>
      </c>
      <c r="L21" s="74">
        <v>3</v>
      </c>
      <c r="M21" s="81" t="s">
        <v>606</v>
      </c>
      <c r="N21" s="78" t="s">
        <v>608</v>
      </c>
      <c r="O21" s="5">
        <v>0.75</v>
      </c>
      <c r="P21" s="96" t="s">
        <v>55</v>
      </c>
      <c r="Q21" s="86"/>
    </row>
    <row r="22" spans="1:18" ht="135.75" customHeight="1" x14ac:dyDescent="0.25">
      <c r="A22" s="2" t="s">
        <v>79</v>
      </c>
      <c r="B22" s="86" t="str">
        <f>[23]MIR!$B$21</f>
        <v>ejecutar acciones preventivas y de correción para la prestación de servicios públicos de calidad.</v>
      </c>
      <c r="C22" s="86"/>
      <c r="D22" s="86"/>
      <c r="E22" s="86" t="str">
        <f>[23]MIR!$C$21</f>
        <v>Calidad de los servicos publicos</v>
      </c>
      <c r="F22" s="86"/>
      <c r="G22" s="86" t="s">
        <v>503</v>
      </c>
      <c r="H22" s="86"/>
      <c r="I22" s="96" t="str">
        <f>[23]MIR!$H$22</f>
        <v>Control de asistencia y capacitación laboral</v>
      </c>
      <c r="J22" s="86"/>
      <c r="K22" s="52" t="s">
        <v>578</v>
      </c>
      <c r="L22" s="74">
        <v>3</v>
      </c>
      <c r="M22" s="81" t="s">
        <v>606</v>
      </c>
      <c r="N22" s="78" t="s">
        <v>608</v>
      </c>
      <c r="O22" s="5">
        <v>0.75</v>
      </c>
      <c r="P22" s="96" t="s">
        <v>55</v>
      </c>
      <c r="Q22" s="86"/>
    </row>
    <row r="23" spans="1:18" x14ac:dyDescent="0.25">
      <c r="A23" s="94" t="s">
        <v>30</v>
      </c>
      <c r="B23" s="94"/>
      <c r="C23" s="94"/>
      <c r="D23" s="94"/>
      <c r="E23" s="94"/>
      <c r="F23" s="94"/>
      <c r="G23" s="94"/>
      <c r="H23" s="94"/>
      <c r="I23" s="94"/>
      <c r="J23" s="94"/>
      <c r="K23" s="94"/>
      <c r="L23" s="94"/>
      <c r="M23" s="94"/>
      <c r="N23" s="94"/>
      <c r="O23" s="94"/>
      <c r="P23" s="94"/>
      <c r="Q23" s="94"/>
    </row>
    <row r="24" spans="1:18" ht="167.25" customHeight="1" x14ac:dyDescent="0.25">
      <c r="A24" s="3" t="s">
        <v>89</v>
      </c>
      <c r="B24" s="86" t="s">
        <v>512</v>
      </c>
      <c r="C24" s="86"/>
      <c r="D24" s="86"/>
      <c r="E24" s="86" t="s">
        <v>516</v>
      </c>
      <c r="F24" s="86"/>
      <c r="G24" s="86" t="s">
        <v>504</v>
      </c>
      <c r="H24" s="86"/>
      <c r="I24" s="96" t="s">
        <v>508</v>
      </c>
      <c r="J24" s="86"/>
      <c r="K24" s="52" t="s">
        <v>578</v>
      </c>
      <c r="L24" s="11">
        <v>3</v>
      </c>
      <c r="M24" s="81" t="s">
        <v>606</v>
      </c>
      <c r="N24" s="78" t="s">
        <v>608</v>
      </c>
      <c r="O24" s="5">
        <v>0.75</v>
      </c>
      <c r="P24" s="96" t="s">
        <v>55</v>
      </c>
      <c r="Q24" s="86"/>
    </row>
    <row r="25" spans="1:18" ht="108.75" customHeight="1" x14ac:dyDescent="0.25">
      <c r="A25" s="3" t="s">
        <v>81</v>
      </c>
      <c r="B25" s="86" t="s">
        <v>513</v>
      </c>
      <c r="C25" s="86"/>
      <c r="D25" s="86"/>
      <c r="E25" s="86" t="s">
        <v>517</v>
      </c>
      <c r="F25" s="86"/>
      <c r="G25" s="86" t="s">
        <v>505</v>
      </c>
      <c r="H25" s="86"/>
      <c r="I25" s="96" t="s">
        <v>509</v>
      </c>
      <c r="J25" s="86"/>
      <c r="K25" s="52" t="s">
        <v>578</v>
      </c>
      <c r="L25" s="74">
        <v>3</v>
      </c>
      <c r="M25" s="81" t="s">
        <v>606</v>
      </c>
      <c r="N25" s="78" t="s">
        <v>608</v>
      </c>
      <c r="O25" s="5">
        <v>0.75</v>
      </c>
      <c r="P25" s="96" t="s">
        <v>55</v>
      </c>
      <c r="Q25" s="86"/>
      <c r="R25" t="s">
        <v>34</v>
      </c>
    </row>
    <row r="26" spans="1:18" ht="164.25" customHeight="1" x14ac:dyDescent="0.25">
      <c r="A26" s="3" t="s">
        <v>82</v>
      </c>
      <c r="B26" s="98" t="s">
        <v>514</v>
      </c>
      <c r="C26" s="99"/>
      <c r="D26" s="100"/>
      <c r="E26" s="98" t="s">
        <v>518</v>
      </c>
      <c r="F26" s="100"/>
      <c r="G26" s="98" t="s">
        <v>506</v>
      </c>
      <c r="H26" s="100"/>
      <c r="I26" s="101" t="s">
        <v>510</v>
      </c>
      <c r="J26" s="102"/>
      <c r="K26" s="52" t="s">
        <v>578</v>
      </c>
      <c r="L26" s="74">
        <v>3</v>
      </c>
      <c r="M26" s="81" t="s">
        <v>606</v>
      </c>
      <c r="N26" s="78" t="s">
        <v>608</v>
      </c>
      <c r="O26" s="5">
        <v>0.75</v>
      </c>
      <c r="P26" s="96" t="s">
        <v>55</v>
      </c>
      <c r="Q26" s="86"/>
    </row>
    <row r="27" spans="1:18" ht="151.5" customHeight="1" x14ac:dyDescent="0.25">
      <c r="A27" s="3" t="s">
        <v>84</v>
      </c>
      <c r="B27" s="86" t="s">
        <v>515</v>
      </c>
      <c r="C27" s="86"/>
      <c r="D27" s="86"/>
      <c r="E27" s="86" t="s">
        <v>519</v>
      </c>
      <c r="F27" s="86"/>
      <c r="G27" s="86" t="s">
        <v>507</v>
      </c>
      <c r="H27" s="86"/>
      <c r="I27" s="86" t="s">
        <v>511</v>
      </c>
      <c r="J27" s="86"/>
      <c r="K27" s="52" t="s">
        <v>578</v>
      </c>
      <c r="L27" s="74">
        <v>3</v>
      </c>
      <c r="M27" s="81" t="s">
        <v>606</v>
      </c>
      <c r="N27" s="78" t="s">
        <v>608</v>
      </c>
      <c r="O27" s="5">
        <v>0.75</v>
      </c>
      <c r="P27" s="96" t="s">
        <v>55</v>
      </c>
      <c r="Q27" s="86"/>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7"/>
      <c r="G33" s="97"/>
      <c r="H33" s="97"/>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s="1" customFormat="1" x14ac:dyDescent="0.25">
      <c r="F36"/>
    </row>
    <row r="37" spans="1:17" s="1" customFormat="1" x14ac:dyDescent="0.25"/>
    <row r="38" spans="1:17" s="1" customFormat="1" x14ac:dyDescent="0.25"/>
    <row r="39" spans="1:17" x14ac:dyDescent="0.25">
      <c r="A39" s="1"/>
      <c r="B39" s="1"/>
      <c r="C39" s="1"/>
      <c r="D39" s="1"/>
      <c r="E39" s="1"/>
      <c r="F39" s="1"/>
      <c r="G39" s="1"/>
      <c r="H39" s="1"/>
      <c r="I39" s="1"/>
      <c r="J39" s="1"/>
      <c r="K39" s="1"/>
      <c r="L39" s="1"/>
      <c r="M39" s="1"/>
      <c r="N39" s="1"/>
      <c r="O39" s="1"/>
      <c r="P39" s="1"/>
      <c r="Q39" s="1"/>
    </row>
  </sheetData>
  <mergeCells count="79">
    <mergeCell ref="F33:H34"/>
    <mergeCell ref="B25:D25"/>
    <mergeCell ref="E25:F25"/>
    <mergeCell ref="G25:H25"/>
    <mergeCell ref="I25:J25"/>
    <mergeCell ref="P25:Q25"/>
    <mergeCell ref="B27:D27"/>
    <mergeCell ref="E27:F27"/>
    <mergeCell ref="G27:H27"/>
    <mergeCell ref="I27:J27"/>
    <mergeCell ref="P27:Q27"/>
    <mergeCell ref="B26:D26"/>
    <mergeCell ref="E26:F26"/>
    <mergeCell ref="G26:H26"/>
    <mergeCell ref="I26:J26"/>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0866141732283472" right="0.70866141732283472" top="0.74803149606299213" bottom="0.74803149606299213" header="0.31496062992125984" footer="0.31496062992125984"/>
  <pageSetup scale="53" orientation="landscape" horizontalDpi="200" verticalDpi="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opLeftCell="A4" zoomScale="62" zoomScaleNormal="62" zoomScaleSheetLayoutView="70" workbookViewId="0">
      <selection activeCell="M19" sqref="M19:N19"/>
    </sheetView>
  </sheetViews>
  <sheetFormatPr baseColWidth="10" defaultColWidth="10.875" defaultRowHeight="15.75" x14ac:dyDescent="0.25"/>
  <cols>
    <col min="1" max="1" width="15" customWidth="1"/>
    <col min="3" max="3" width="6.875" customWidth="1"/>
    <col min="4" max="4" width="19.875" customWidth="1"/>
    <col min="6" max="6" width="8" customWidth="1"/>
    <col min="8" max="8" width="12.875" customWidth="1"/>
    <col min="9" max="9" width="13.375" customWidth="1"/>
    <col min="10" max="10" width="9.25" customWidth="1"/>
    <col min="11" max="11" width="14.875" customWidth="1"/>
    <col min="12" max="12" width="12.75" customWidth="1"/>
    <col min="13" max="13" width="14.375" customWidth="1"/>
    <col min="14" max="14" width="13.625" customWidth="1"/>
    <col min="15" max="15" width="11.5" customWidth="1"/>
    <col min="17" max="17" width="6.375" customWidth="1"/>
  </cols>
  <sheetData>
    <row r="1" spans="1:17" ht="25.5" customHeight="1" x14ac:dyDescent="0.25">
      <c r="A1" s="1"/>
      <c r="B1" s="1"/>
      <c r="C1" s="1"/>
      <c r="D1" s="1"/>
      <c r="E1" s="1"/>
      <c r="F1" s="1"/>
      <c r="G1" s="1"/>
      <c r="H1" s="1"/>
      <c r="I1" s="1"/>
      <c r="J1" s="1"/>
      <c r="K1" s="1"/>
      <c r="L1" s="1"/>
      <c r="M1" s="1"/>
      <c r="N1" s="1"/>
      <c r="O1" s="1"/>
      <c r="P1" s="1"/>
      <c r="Q1" s="1"/>
    </row>
    <row r="2" spans="1:17" ht="30" customHeight="1"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206" t="s">
        <v>534</v>
      </c>
      <c r="E8" s="86"/>
      <c r="F8" s="86"/>
      <c r="G8" s="86"/>
      <c r="H8" s="86"/>
      <c r="I8" s="87" t="s">
        <v>1</v>
      </c>
      <c r="J8" s="88" t="s">
        <v>54</v>
      </c>
      <c r="K8" s="88"/>
      <c r="L8" s="87" t="s">
        <v>2</v>
      </c>
      <c r="M8" s="138" t="s">
        <v>455</v>
      </c>
      <c r="N8" s="86"/>
      <c r="O8" s="87" t="s">
        <v>3</v>
      </c>
      <c r="P8" s="206" t="s">
        <v>535</v>
      </c>
      <c r="Q8" s="86"/>
    </row>
    <row r="9" spans="1:17" ht="61.5" customHeight="1" x14ac:dyDescent="0.25">
      <c r="A9" s="82"/>
      <c r="B9" s="82"/>
      <c r="C9" s="82"/>
      <c r="D9" s="86"/>
      <c r="E9" s="86"/>
      <c r="F9" s="86"/>
      <c r="G9" s="86"/>
      <c r="H9" s="86"/>
      <c r="I9" s="87"/>
      <c r="J9" s="88"/>
      <c r="K9" s="88"/>
      <c r="L9" s="87"/>
      <c r="M9" s="86"/>
      <c r="N9" s="86"/>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10" t="s">
        <v>4</v>
      </c>
      <c r="B11" s="139" t="s">
        <v>452</v>
      </c>
      <c r="C11" s="91"/>
      <c r="D11" s="91"/>
      <c r="E11" s="92"/>
      <c r="F11" s="10" t="s">
        <v>5</v>
      </c>
      <c r="G11" s="139" t="s">
        <v>453</v>
      </c>
      <c r="H11" s="91"/>
      <c r="I11" s="91"/>
      <c r="J11" s="91"/>
      <c r="K11" s="91"/>
      <c r="L11" s="92"/>
      <c r="M11" s="61" t="s">
        <v>6</v>
      </c>
      <c r="N11" s="259" t="s">
        <v>454</v>
      </c>
      <c r="O11" s="99"/>
      <c r="P11" s="99"/>
      <c r="Q11" s="100"/>
    </row>
    <row r="12" spans="1:17"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138" t="str">
        <f>'[24]POA '!$C$17</f>
        <v>DIMENSIÓN TERRITORIAL Fortalecimiento Urbano y  Económico</v>
      </c>
      <c r="C13" s="86"/>
      <c r="D13" s="82" t="s">
        <v>8</v>
      </c>
      <c r="E13" s="138" t="str">
        <f>'[24]POA '!$C$18</f>
        <v>Construir una economía incluyente con equidad, innovación y sustentabilidad fortaleciendo el desarrollo urbano del Municipio bajo una integración campo-ciudad, promoviendo la conservación, restauración y mejoramiento de las condiciones de nuestro medio ambiente con una planeación adecuada fomentada en la normatividad.</v>
      </c>
      <c r="F13" s="86"/>
      <c r="G13" s="86"/>
      <c r="H13" s="82" t="s">
        <v>9</v>
      </c>
      <c r="I13" s="138" t="str">
        <f>'[24]POA '!$C$20</f>
        <v>1-Promover acciones productivas impulsando  nuevas fuentes de empleo dentro del Municipio,  mediante talleres, conferencias y  capacitaciones. 2-Desarrollar habilidades empresariales para  promover la creación de nuevas empresas. 3- Articular redes locales de producción circular  promoviendo el consumo local del Municipio</v>
      </c>
      <c r="J13" s="86"/>
      <c r="K13" s="86"/>
      <c r="L13" s="86"/>
      <c r="M13" s="87" t="s">
        <v>10</v>
      </c>
      <c r="N13" s="138" t="str">
        <f>'[24]POA '!$C$21</f>
        <v>14.1 3a. Expo – Feria “Cultureando por la Artesanía y la Gastronomía de Eduardo Neri”.   14.2 Apertura de la Ruta del Mezcal (Huiziltepec-Axaxacualco-Tlanipatla).</v>
      </c>
      <c r="O13" s="86"/>
      <c r="P13" s="86"/>
      <c r="Q13" s="86"/>
    </row>
    <row r="14" spans="1:17" ht="192.75" customHeight="1" x14ac:dyDescent="0.25">
      <c r="A14" s="87"/>
      <c r="B14" s="86"/>
      <c r="C14" s="86"/>
      <c r="D14" s="82"/>
      <c r="E14" s="86"/>
      <c r="F14" s="86"/>
      <c r="G14" s="86"/>
      <c r="H14" s="82"/>
      <c r="I14" s="86"/>
      <c r="J14" s="86"/>
      <c r="K14" s="86"/>
      <c r="L14" s="86"/>
      <c r="M14" s="87"/>
      <c r="N14" s="86"/>
      <c r="O14" s="86"/>
      <c r="P14" s="86"/>
      <c r="Q14" s="86"/>
    </row>
    <row r="15" spans="1:17"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40" t="s">
        <v>578</v>
      </c>
      <c r="M18" s="40" t="s">
        <v>18</v>
      </c>
      <c r="N18" s="87"/>
      <c r="O18" s="87"/>
      <c r="P18" s="87"/>
      <c r="Q18" s="87"/>
    </row>
    <row r="19" spans="1:18" ht="105" customHeight="1" x14ac:dyDescent="0.25">
      <c r="A19" s="2" t="s">
        <v>28</v>
      </c>
      <c r="B19" s="86" t="str">
        <f>[24]MIR!$B$15</f>
        <v>Mejor nivel de desarrollo económico social.</v>
      </c>
      <c r="C19" s="86"/>
      <c r="D19" s="86"/>
      <c r="E19" s="86" t="str">
        <f>[24]MIR!$C$15</f>
        <v>Porcentaje de calidad de vida.</v>
      </c>
      <c r="F19" s="86"/>
      <c r="G19" s="86" t="s">
        <v>458</v>
      </c>
      <c r="H19" s="86"/>
      <c r="I19" s="96" t="s">
        <v>233</v>
      </c>
      <c r="J19" s="86"/>
      <c r="K19" s="52" t="s">
        <v>578</v>
      </c>
      <c r="L19" s="11">
        <v>3</v>
      </c>
      <c r="M19" s="81" t="s">
        <v>606</v>
      </c>
      <c r="N19" s="78" t="s">
        <v>608</v>
      </c>
      <c r="O19" s="5">
        <v>0.75</v>
      </c>
      <c r="P19" s="96" t="s">
        <v>54</v>
      </c>
      <c r="Q19" s="86"/>
    </row>
    <row r="20" spans="1:18" ht="95.25" customHeight="1" x14ac:dyDescent="0.25">
      <c r="A20" s="2" t="s">
        <v>29</v>
      </c>
      <c r="B20" s="86" t="str">
        <f>[24]MIR!$B$16</f>
        <v xml:space="preserve">Mejora de difusion  en redes sociales y en el mercado en general de comerciantes y productores en Eduardo Neri. </v>
      </c>
      <c r="C20" s="86"/>
      <c r="D20" s="86"/>
      <c r="E20" s="86" t="str">
        <f>[24]MIR!$C$16</f>
        <v xml:space="preserve">Porcentaje de calidad de vida </v>
      </c>
      <c r="F20" s="86"/>
      <c r="G20" s="86" t="s">
        <v>458</v>
      </c>
      <c r="H20" s="86"/>
      <c r="I20" s="96" t="s">
        <v>233</v>
      </c>
      <c r="J20" s="86"/>
      <c r="K20" s="52" t="s">
        <v>578</v>
      </c>
      <c r="L20" s="74">
        <v>3</v>
      </c>
      <c r="M20" s="81" t="s">
        <v>606</v>
      </c>
      <c r="N20" s="78" t="s">
        <v>608</v>
      </c>
      <c r="O20" s="5">
        <v>0.75</v>
      </c>
      <c r="P20" s="96" t="s">
        <v>54</v>
      </c>
      <c r="Q20" s="86"/>
    </row>
    <row r="21" spans="1:18" ht="83.25" customHeight="1" x14ac:dyDescent="0.25">
      <c r="A21" s="2" t="s">
        <v>78</v>
      </c>
      <c r="B21" s="86" t="str">
        <f>[24]MIR!$B$17</f>
        <v xml:space="preserve">Aumentar la oferta de proyectos de capacitación y formación en el municipio. </v>
      </c>
      <c r="C21" s="86"/>
      <c r="D21" s="86"/>
      <c r="E21" s="86" t="s">
        <v>456</v>
      </c>
      <c r="F21" s="86"/>
      <c r="G21" s="86" t="s">
        <v>459</v>
      </c>
      <c r="H21" s="86"/>
      <c r="I21" s="96" t="s">
        <v>465</v>
      </c>
      <c r="J21" s="86"/>
      <c r="K21" s="52" t="s">
        <v>578</v>
      </c>
      <c r="L21" s="74">
        <v>3</v>
      </c>
      <c r="M21" s="81" t="s">
        <v>606</v>
      </c>
      <c r="N21" s="78" t="s">
        <v>608</v>
      </c>
      <c r="O21" s="5">
        <v>0.75</v>
      </c>
      <c r="P21" s="96" t="s">
        <v>54</v>
      </c>
      <c r="Q21" s="86"/>
    </row>
    <row r="22" spans="1:18" ht="96.75" customHeight="1" x14ac:dyDescent="0.25">
      <c r="A22" s="2" t="s">
        <v>79</v>
      </c>
      <c r="B22" s="86" t="str">
        <f>[24]MIR!$B$21</f>
        <v>Mejorar la  productividad en el comercio local .</v>
      </c>
      <c r="C22" s="86"/>
      <c r="D22" s="86"/>
      <c r="E22" s="86" t="s">
        <v>457</v>
      </c>
      <c r="F22" s="86"/>
      <c r="G22" s="86" t="s">
        <v>460</v>
      </c>
      <c r="H22" s="86"/>
      <c r="I22" s="96" t="str">
        <f>[24]MIR!$H$21</f>
        <v>Registros  de asistencia y  Bitácora Fotográfica</v>
      </c>
      <c r="J22" s="86"/>
      <c r="K22" s="52" t="s">
        <v>578</v>
      </c>
      <c r="L22" s="74">
        <v>3</v>
      </c>
      <c r="M22" s="81" t="s">
        <v>606</v>
      </c>
      <c r="N22" s="78" t="s">
        <v>608</v>
      </c>
      <c r="O22" s="5">
        <v>0.75</v>
      </c>
      <c r="P22" s="96" t="s">
        <v>54</v>
      </c>
      <c r="Q22" s="86"/>
    </row>
    <row r="23" spans="1:18" x14ac:dyDescent="0.25">
      <c r="A23" s="94" t="s">
        <v>30</v>
      </c>
      <c r="B23" s="94"/>
      <c r="C23" s="94"/>
      <c r="D23" s="94"/>
      <c r="E23" s="94"/>
      <c r="F23" s="94"/>
      <c r="G23" s="94"/>
      <c r="H23" s="94"/>
      <c r="I23" s="94"/>
      <c r="J23" s="94"/>
      <c r="K23" s="94"/>
      <c r="L23" s="94"/>
      <c r="M23" s="94"/>
      <c r="N23" s="94"/>
      <c r="O23" s="94"/>
      <c r="P23" s="94"/>
      <c r="Q23" s="94"/>
    </row>
    <row r="24" spans="1:18" ht="75.75" customHeight="1" x14ac:dyDescent="0.25">
      <c r="A24" s="3" t="s">
        <v>89</v>
      </c>
      <c r="B24" s="86" t="str">
        <f>[24]MIR!$B$18</f>
        <v>Mejorar el cumplimiento en la ejecución de los programas de desarrollo.</v>
      </c>
      <c r="C24" s="86"/>
      <c r="D24" s="86"/>
      <c r="E24" s="86" t="str">
        <f>[24]MIR!$C$18</f>
        <v>porcentaje de apoyo</v>
      </c>
      <c r="F24" s="86"/>
      <c r="G24" s="86" t="s">
        <v>461</v>
      </c>
      <c r="H24" s="86"/>
      <c r="I24" s="96" t="s">
        <v>465</v>
      </c>
      <c r="J24" s="86"/>
      <c r="K24" s="52" t="s">
        <v>578</v>
      </c>
      <c r="L24" s="73">
        <v>3</v>
      </c>
      <c r="M24" s="81" t="s">
        <v>606</v>
      </c>
      <c r="N24" s="78" t="s">
        <v>608</v>
      </c>
      <c r="O24" s="5">
        <v>0.75</v>
      </c>
      <c r="P24" s="96" t="s">
        <v>54</v>
      </c>
      <c r="Q24" s="86"/>
    </row>
    <row r="25" spans="1:18" ht="97.5" customHeight="1" x14ac:dyDescent="0.25">
      <c r="A25" s="3" t="s">
        <v>90</v>
      </c>
      <c r="B25" s="86" t="str">
        <f>[24]MIR!$B$19</f>
        <v>Mejora de Aislamiento social  con los grupos sociales de cada comunidad.</v>
      </c>
      <c r="C25" s="86"/>
      <c r="D25" s="86"/>
      <c r="E25" s="86" t="str">
        <f>[24]MIR!$C$19</f>
        <v>Porcentaje de convenios</v>
      </c>
      <c r="F25" s="86"/>
      <c r="G25" s="86" t="s">
        <v>462</v>
      </c>
      <c r="H25" s="86"/>
      <c r="I25" s="96" t="str">
        <f>[24]MIR!$H$19</f>
        <v>Registros  de asistencia y  Bitácora Fotográfica</v>
      </c>
      <c r="J25" s="86"/>
      <c r="K25" s="52" t="s">
        <v>578</v>
      </c>
      <c r="L25" s="74">
        <v>3</v>
      </c>
      <c r="M25" s="81" t="s">
        <v>606</v>
      </c>
      <c r="N25" s="78" t="s">
        <v>608</v>
      </c>
      <c r="O25" s="5">
        <v>0.75</v>
      </c>
      <c r="P25" s="96" t="s">
        <v>54</v>
      </c>
      <c r="Q25" s="86"/>
      <c r="R25" t="s">
        <v>34</v>
      </c>
    </row>
    <row r="26" spans="1:18" ht="83.25" customHeight="1" x14ac:dyDescent="0.25">
      <c r="A26" s="3" t="s">
        <v>82</v>
      </c>
      <c r="B26" s="98" t="str">
        <f>[24]MIR!$B$20</f>
        <v>Acompañamiento técnico y asesoramiento a los comerciantes y productores.</v>
      </c>
      <c r="C26" s="99"/>
      <c r="D26" s="100"/>
      <c r="E26" s="98" t="str">
        <f>[24]MIR!$C$20</f>
        <v xml:space="preserve">Porcentaje de talleres </v>
      </c>
      <c r="F26" s="100"/>
      <c r="G26" s="98" t="s">
        <v>463</v>
      </c>
      <c r="H26" s="100"/>
      <c r="I26" s="101" t="str">
        <f>[24]MIR!$H$20</f>
        <v xml:space="preserve">Registro de inscripciones </v>
      </c>
      <c r="J26" s="102"/>
      <c r="K26" s="52" t="s">
        <v>578</v>
      </c>
      <c r="L26" s="74">
        <v>3</v>
      </c>
      <c r="M26" s="81" t="s">
        <v>606</v>
      </c>
      <c r="N26" s="78" t="s">
        <v>608</v>
      </c>
      <c r="O26" s="5">
        <v>0.75</v>
      </c>
      <c r="P26" s="96" t="s">
        <v>54</v>
      </c>
      <c r="Q26" s="86"/>
    </row>
    <row r="27" spans="1:18" ht="81.75" customHeight="1" x14ac:dyDescent="0.25">
      <c r="A27" s="3" t="s">
        <v>84</v>
      </c>
      <c r="B27" s="86" t="str">
        <f>[24]MIR!$B$22</f>
        <v>Respuesta favorable  a los programas de capacitación y formación.</v>
      </c>
      <c r="C27" s="86"/>
      <c r="D27" s="86"/>
      <c r="E27" s="86" t="str">
        <f>[24]MIR!$C$22</f>
        <v xml:space="preserve">Porcenntaje de promoción </v>
      </c>
      <c r="F27" s="86"/>
      <c r="G27" s="86" t="s">
        <v>464</v>
      </c>
      <c r="H27" s="86"/>
      <c r="I27" s="86" t="str">
        <f>[24]MIR!$H$22</f>
        <v xml:space="preserve">Registro de inscripciones </v>
      </c>
      <c r="J27" s="86"/>
      <c r="K27" s="52" t="s">
        <v>578</v>
      </c>
      <c r="L27" s="74">
        <v>3</v>
      </c>
      <c r="M27" s="81" t="s">
        <v>606</v>
      </c>
      <c r="N27" s="78" t="s">
        <v>608</v>
      </c>
      <c r="O27" s="5">
        <v>0.75</v>
      </c>
      <c r="P27" s="96" t="s">
        <v>54</v>
      </c>
      <c r="Q27" s="86"/>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7"/>
      <c r="G33" s="97"/>
      <c r="H33" s="97"/>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F33:H34"/>
    <mergeCell ref="B25:D25"/>
    <mergeCell ref="E25:F25"/>
    <mergeCell ref="G25:H25"/>
    <mergeCell ref="I25:J25"/>
    <mergeCell ref="P25:Q25"/>
    <mergeCell ref="B27:D27"/>
    <mergeCell ref="E27:F27"/>
    <mergeCell ref="G27:H27"/>
    <mergeCell ref="I27:J27"/>
    <mergeCell ref="P27:Q27"/>
    <mergeCell ref="B26:D26"/>
    <mergeCell ref="E26:F26"/>
    <mergeCell ref="G26:H26"/>
    <mergeCell ref="I26:J26"/>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0866141732283472" right="0.70866141732283472" top="0.74803149606299213" bottom="0.74803149606299213" header="0.31496062992125984" footer="0.31496062992125984"/>
  <pageSetup scale="53" orientation="landscape" horizontalDpi="4294967292"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60" zoomScaleNormal="60" zoomScaleSheetLayoutView="70" workbookViewId="0">
      <selection activeCell="M19" sqref="M19:N19"/>
    </sheetView>
  </sheetViews>
  <sheetFormatPr baseColWidth="10" defaultColWidth="10.875" defaultRowHeight="15.75" x14ac:dyDescent="0.25"/>
  <cols>
    <col min="1" max="1" width="13.75" customWidth="1"/>
    <col min="3" max="3" width="6.875" customWidth="1"/>
    <col min="4" max="4" width="12.5" customWidth="1"/>
    <col min="6" max="6" width="9.75" customWidth="1"/>
    <col min="8" max="8" width="16.875" customWidth="1"/>
    <col min="9" max="9" width="13.375" customWidth="1"/>
    <col min="10" max="10" width="8.75" customWidth="1"/>
    <col min="11" max="11" width="15.875" customWidth="1"/>
    <col min="12" max="12" width="12.875" customWidth="1"/>
    <col min="13" max="13" width="14.25" customWidth="1"/>
    <col min="14" max="14" width="14.375" customWidth="1"/>
    <col min="15" max="15" width="12" customWidth="1"/>
    <col min="17" max="17" width="9.625" customWidth="1"/>
  </cols>
  <sheetData>
    <row r="1" spans="1:17" ht="30.75" customHeight="1" x14ac:dyDescent="0.25">
      <c r="A1" s="1"/>
      <c r="B1" s="1"/>
      <c r="C1" s="1"/>
      <c r="D1" s="1"/>
      <c r="E1" s="1"/>
      <c r="F1" s="1"/>
      <c r="G1" s="1"/>
      <c r="H1" s="1"/>
      <c r="I1" s="1"/>
      <c r="J1" s="1"/>
      <c r="K1" s="1"/>
      <c r="L1" s="1"/>
      <c r="M1" s="1"/>
      <c r="N1" s="1"/>
      <c r="O1" s="1"/>
      <c r="P1" s="1"/>
      <c r="Q1" s="1"/>
    </row>
    <row r="2" spans="1:17" ht="19.5" customHeight="1"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ht="23.25" customHeight="1"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206" t="s">
        <v>531</v>
      </c>
      <c r="E8" s="86"/>
      <c r="F8" s="86"/>
      <c r="G8" s="86"/>
      <c r="H8" s="86"/>
      <c r="I8" s="87" t="s">
        <v>1</v>
      </c>
      <c r="J8" s="88" t="s">
        <v>53</v>
      </c>
      <c r="K8" s="88"/>
      <c r="L8" s="87" t="s">
        <v>2</v>
      </c>
      <c r="M8" s="206" t="s">
        <v>533</v>
      </c>
      <c r="N8" s="86"/>
      <c r="O8" s="87" t="s">
        <v>3</v>
      </c>
      <c r="P8" s="206" t="s">
        <v>532</v>
      </c>
      <c r="Q8" s="86"/>
    </row>
    <row r="9" spans="1:17" ht="61.5" customHeight="1" x14ac:dyDescent="0.25">
      <c r="A9" s="82"/>
      <c r="B9" s="82"/>
      <c r="C9" s="82"/>
      <c r="D9" s="86"/>
      <c r="E9" s="86"/>
      <c r="F9" s="86"/>
      <c r="G9" s="86"/>
      <c r="H9" s="86"/>
      <c r="I9" s="87"/>
      <c r="J9" s="88"/>
      <c r="K9" s="88"/>
      <c r="L9" s="87"/>
      <c r="M9" s="86"/>
      <c r="N9" s="86"/>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10" t="s">
        <v>4</v>
      </c>
      <c r="B11" s="256" t="s">
        <v>300</v>
      </c>
      <c r="C11" s="91"/>
      <c r="D11" s="91"/>
      <c r="E11" s="92"/>
      <c r="F11" s="10" t="s">
        <v>5</v>
      </c>
      <c r="G11" s="256" t="s">
        <v>301</v>
      </c>
      <c r="H11" s="91"/>
      <c r="I11" s="91"/>
      <c r="J11" s="91"/>
      <c r="K11" s="91"/>
      <c r="L11" s="92"/>
      <c r="M11" s="27" t="s">
        <v>6</v>
      </c>
      <c r="N11" s="256" t="s">
        <v>302</v>
      </c>
      <c r="O11" s="91"/>
      <c r="P11" s="91"/>
      <c r="Q11" s="92"/>
    </row>
    <row r="12" spans="1:17"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206" t="str">
        <f>[25]MIR!$C$8</f>
        <v>3.Dimensión territorial, Fortalecimiento Urbano y Economico.</v>
      </c>
      <c r="C13" s="86"/>
      <c r="D13" s="82" t="s">
        <v>8</v>
      </c>
      <c r="E13" s="255" t="str">
        <f>[25]MIR!$C$9</f>
        <v>Buscar el desarrollo sustentable de nuestro Municipio e impulsar estrategias que favorezcan el desarrollo sustentable de la flora y la fauna, tomando en cuenta la participación y estrategias de los ciudadanos, además de prevenir la contaminación del medio ambiente.</v>
      </c>
      <c r="F13" s="86"/>
      <c r="G13" s="86"/>
      <c r="H13" s="82" t="s">
        <v>9</v>
      </c>
      <c r="I13" s="260" t="str">
        <f>[25]MIR!$C$10</f>
        <v>Diseñar instrumentos de proteccion y restablecimiento del medio ambiente, realizar una gestion ambiental mediante servicios publicos de calidad.</v>
      </c>
      <c r="J13" s="86"/>
      <c r="K13" s="86"/>
      <c r="L13" s="86"/>
      <c r="M13" s="87" t="s">
        <v>10</v>
      </c>
      <c r="N13" s="208" t="str">
        <f>[25]MIR!$C$11</f>
        <v>* evaluacion de los recursos maderable y no maderables del municpio, *instalar y promover programas dirigidos a la evaluacion y restauracion de los recursos naturales afectados, * fortalecer la participacion ciudadana mediante actividaddes de reforestacion y brigadas de voluntarios, * castracion de perros y gatos.</v>
      </c>
      <c r="O13" s="86"/>
      <c r="P13" s="86"/>
      <c r="Q13" s="86"/>
    </row>
    <row r="14" spans="1:17" ht="141.75" customHeight="1" x14ac:dyDescent="0.25">
      <c r="A14" s="87"/>
      <c r="B14" s="86"/>
      <c r="C14" s="86"/>
      <c r="D14" s="82"/>
      <c r="E14" s="86"/>
      <c r="F14" s="86"/>
      <c r="G14" s="86"/>
      <c r="H14" s="82"/>
      <c r="I14" s="86"/>
      <c r="J14" s="86"/>
      <c r="K14" s="86"/>
      <c r="L14" s="86"/>
      <c r="M14" s="87"/>
      <c r="N14" s="86"/>
      <c r="O14" s="86"/>
      <c r="P14" s="86"/>
      <c r="Q14" s="86"/>
    </row>
    <row r="15" spans="1:17"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30" t="s">
        <v>578</v>
      </c>
      <c r="M18" s="30" t="s">
        <v>18</v>
      </c>
      <c r="N18" s="87"/>
      <c r="O18" s="87"/>
      <c r="P18" s="87"/>
      <c r="Q18" s="87"/>
    </row>
    <row r="19" spans="1:18" ht="105" customHeight="1" x14ac:dyDescent="0.25">
      <c r="A19" s="2" t="s">
        <v>28</v>
      </c>
      <c r="B19" s="86" t="str">
        <f>[25]MIR!$B$15</f>
        <v>Mitigar en el calentamienyo global y cambio climatico</v>
      </c>
      <c r="C19" s="86"/>
      <c r="D19" s="86"/>
      <c r="E19" s="98" t="str">
        <f>[25]MIR!$C$15</f>
        <v>Porcentaje de equilibrio ecologico</v>
      </c>
      <c r="F19" s="100"/>
      <c r="G19" s="86" t="str">
        <f>[25]MIR!$G$15</f>
        <v>Número de eventos = No de eventos programados / No. De eventos realizados * 100    NE=NEP/NER*100</v>
      </c>
      <c r="H19" s="86"/>
      <c r="I19" s="96" t="str">
        <f>[25]MIR!$H$15</f>
        <v xml:space="preserve">Documentación </v>
      </c>
      <c r="J19" s="86"/>
      <c r="K19" s="52" t="s">
        <v>578</v>
      </c>
      <c r="L19" s="11">
        <v>3</v>
      </c>
      <c r="M19" s="81" t="s">
        <v>606</v>
      </c>
      <c r="N19" s="78" t="s">
        <v>608</v>
      </c>
      <c r="O19" s="5">
        <v>0.75</v>
      </c>
      <c r="P19" s="96" t="s">
        <v>53</v>
      </c>
      <c r="Q19" s="86"/>
    </row>
    <row r="20" spans="1:18" ht="118.5" customHeight="1" x14ac:dyDescent="0.25">
      <c r="A20" s="2" t="s">
        <v>29</v>
      </c>
      <c r="B20" s="86" t="str">
        <f>[25]MIR!$B$16</f>
        <v>COMBATIR LA DESTRUCCION DE ECOSISTEMAS Y EL MEDIO AMBIENTE EN EL MUNICIPIO</v>
      </c>
      <c r="C20" s="86"/>
      <c r="D20" s="86"/>
      <c r="E20" s="106" t="str">
        <f>[25]MIR!$C$16</f>
        <v>Porcentaje de eventos</v>
      </c>
      <c r="F20" s="106"/>
      <c r="G20" s="86" t="str">
        <f>[25]MIR!$G$16</f>
        <v>Número de eventos = Número de eventos programados / Número de eventos realizados +100   NE=NEP/NER*100</v>
      </c>
      <c r="H20" s="86"/>
      <c r="I20" s="96" t="str">
        <f>[25]MIR!$H$16</f>
        <v>Evidencia Fotográficas</v>
      </c>
      <c r="J20" s="86"/>
      <c r="K20" s="52" t="s">
        <v>578</v>
      </c>
      <c r="L20" s="74">
        <v>3</v>
      </c>
      <c r="M20" s="81" t="s">
        <v>606</v>
      </c>
      <c r="N20" s="78" t="s">
        <v>608</v>
      </c>
      <c r="O20" s="5">
        <v>0.75</v>
      </c>
      <c r="P20" s="96" t="s">
        <v>53</v>
      </c>
      <c r="Q20" s="86"/>
    </row>
    <row r="21" spans="1:18" ht="112.5" customHeight="1" x14ac:dyDescent="0.25">
      <c r="A21" s="2" t="s">
        <v>78</v>
      </c>
      <c r="B21" s="86" t="str">
        <f>[25]MIR!$B$17</f>
        <v>Evaluacion de los recursos naturales en el municipio</v>
      </c>
      <c r="C21" s="86"/>
      <c r="D21" s="86"/>
      <c r="E21" s="86" t="str">
        <f>[25]MIR!$C$17</f>
        <v>Porcentaje de evaluaciones</v>
      </c>
      <c r="F21" s="86"/>
      <c r="G21" s="86" t="s">
        <v>293</v>
      </c>
      <c r="H21" s="86"/>
      <c r="I21" s="96" t="str">
        <f>[25]MIR!$H$17</f>
        <v>Evidencia Fotográficas</v>
      </c>
      <c r="J21" s="86"/>
      <c r="K21" s="52" t="s">
        <v>578</v>
      </c>
      <c r="L21" s="74">
        <v>3</v>
      </c>
      <c r="M21" s="81" t="s">
        <v>606</v>
      </c>
      <c r="N21" s="78" t="s">
        <v>608</v>
      </c>
      <c r="O21" s="5">
        <v>0.75</v>
      </c>
      <c r="P21" s="96" t="s">
        <v>53</v>
      </c>
      <c r="Q21" s="86"/>
    </row>
    <row r="22" spans="1:18" ht="99" customHeight="1" x14ac:dyDescent="0.25">
      <c r="A22" s="2" t="s">
        <v>79</v>
      </c>
      <c r="B22" s="86" t="str">
        <f>[25]MIR!$B$24</f>
        <v>Aplicación de leyes, reglamentos y normativas</v>
      </c>
      <c r="C22" s="86"/>
      <c r="D22" s="86"/>
      <c r="E22" s="86" t="str">
        <f>[25]MIR!$C$24</f>
        <v>Porcentaje de eventos</v>
      </c>
      <c r="F22" s="86"/>
      <c r="G22" s="86" t="s">
        <v>294</v>
      </c>
      <c r="H22" s="86"/>
      <c r="I22" s="96" t="s">
        <v>299</v>
      </c>
      <c r="J22" s="86"/>
      <c r="K22" s="52" t="s">
        <v>578</v>
      </c>
      <c r="L22" s="74">
        <v>3</v>
      </c>
      <c r="M22" s="81" t="s">
        <v>606</v>
      </c>
      <c r="N22" s="78" t="s">
        <v>608</v>
      </c>
      <c r="O22" s="5">
        <v>0.75</v>
      </c>
      <c r="P22" s="96" t="s">
        <v>53</v>
      </c>
      <c r="Q22" s="86"/>
    </row>
    <row r="23" spans="1:18" x14ac:dyDescent="0.25">
      <c r="A23" s="94" t="s">
        <v>30</v>
      </c>
      <c r="B23" s="94"/>
      <c r="C23" s="94"/>
      <c r="D23" s="94"/>
      <c r="E23" s="94"/>
      <c r="F23" s="94"/>
      <c r="G23" s="94"/>
      <c r="H23" s="94"/>
      <c r="I23" s="94"/>
      <c r="J23" s="94"/>
      <c r="K23" s="94"/>
      <c r="L23" s="94"/>
      <c r="M23" s="94"/>
      <c r="N23" s="94"/>
      <c r="O23" s="94"/>
      <c r="P23" s="94"/>
      <c r="Q23" s="94"/>
    </row>
    <row r="24" spans="1:18" ht="96" customHeight="1" x14ac:dyDescent="0.25">
      <c r="A24" s="3" t="s">
        <v>89</v>
      </c>
      <c r="B24" s="86" t="str">
        <f>[25]MIR!$B$18</f>
        <v xml:space="preserve">Programa de concientización sobre el manejo responsable, aprovechamiento y correcto procesamiento de los residuos sólidos urbanos. </v>
      </c>
      <c r="C24" s="86"/>
      <c r="D24" s="86"/>
      <c r="E24" s="86" t="str">
        <f>[25]MIR!$C$18</f>
        <v xml:space="preserve">Porcentaje de campañas </v>
      </c>
      <c r="F24" s="86"/>
      <c r="G24" s="86" t="s">
        <v>295</v>
      </c>
      <c r="H24" s="86"/>
      <c r="I24" s="96" t="str">
        <f>[25]MIR!$H$18</f>
        <v>difucion electronico en redes sociales</v>
      </c>
      <c r="J24" s="86"/>
      <c r="K24" s="64" t="s">
        <v>578</v>
      </c>
      <c r="L24" s="11">
        <v>3</v>
      </c>
      <c r="M24" s="81" t="s">
        <v>606</v>
      </c>
      <c r="N24" s="78" t="s">
        <v>608</v>
      </c>
      <c r="O24" s="5">
        <v>0.75</v>
      </c>
      <c r="P24" s="96" t="s">
        <v>53</v>
      </c>
      <c r="Q24" s="86"/>
    </row>
    <row r="25" spans="1:18" ht="101.25" customHeight="1" x14ac:dyDescent="0.25">
      <c r="A25" s="3" t="s">
        <v>81</v>
      </c>
      <c r="B25" s="86" t="str">
        <f>[25]MIR!$B$19</f>
        <v>Programa de monitoreo de posibles focos de contaminación, talleres mecánicos y de pintura, restaurantes, centros comerciales, centros de reciclaje,  entre otros.</v>
      </c>
      <c r="C25" s="86"/>
      <c r="D25" s="86"/>
      <c r="E25" s="86" t="str">
        <f>[25]MIR!$C$19</f>
        <v>Porcentaje de monitores</v>
      </c>
      <c r="F25" s="86"/>
      <c r="G25" s="86" t="s">
        <v>296</v>
      </c>
      <c r="H25" s="86"/>
      <c r="I25" s="96" t="s">
        <v>298</v>
      </c>
      <c r="J25" s="86"/>
      <c r="K25" s="64" t="s">
        <v>578</v>
      </c>
      <c r="L25" s="74">
        <v>3</v>
      </c>
      <c r="M25" s="81" t="s">
        <v>606</v>
      </c>
      <c r="N25" s="78" t="s">
        <v>608</v>
      </c>
      <c r="O25" s="5">
        <v>0.75</v>
      </c>
      <c r="P25" s="96" t="s">
        <v>53</v>
      </c>
      <c r="Q25" s="86"/>
      <c r="R25" t="s">
        <v>34</v>
      </c>
    </row>
    <row r="26" spans="1:18" ht="94.5" customHeight="1" x14ac:dyDescent="0.25">
      <c r="A26" s="3" t="s">
        <v>82</v>
      </c>
      <c r="B26" s="98" t="str">
        <f>[25]MIR!$B$20</f>
        <v>Programa de concientización para evitar la utilización de plásticos de un solo uso a tiendas de abarrotes y departamentales.</v>
      </c>
      <c r="C26" s="99"/>
      <c r="D26" s="100"/>
      <c r="E26" s="98" t="str">
        <f>[25]MIR!$C$20</f>
        <v>Porcentaje de campañas</v>
      </c>
      <c r="F26" s="100"/>
      <c r="G26" s="122" t="s">
        <v>295</v>
      </c>
      <c r="H26" s="123"/>
      <c r="I26" s="101" t="s">
        <v>299</v>
      </c>
      <c r="J26" s="102"/>
      <c r="K26" s="64" t="s">
        <v>578</v>
      </c>
      <c r="L26" s="74">
        <v>3</v>
      </c>
      <c r="M26" s="81" t="s">
        <v>606</v>
      </c>
      <c r="N26" s="78" t="s">
        <v>608</v>
      </c>
      <c r="O26" s="5">
        <v>0.75</v>
      </c>
      <c r="P26" s="96" t="s">
        <v>53</v>
      </c>
      <c r="Q26" s="86"/>
    </row>
    <row r="27" spans="1:18" ht="88.5" customHeight="1" x14ac:dyDescent="0.25">
      <c r="A27" s="3" t="s">
        <v>222</v>
      </c>
      <c r="B27" s="98" t="str">
        <f>[25]MIR!$B$21</f>
        <v>Programa de aplicación de encuesta a la población sobre el servicio publico, buen manejo de residuos solidos y reciclaje.</v>
      </c>
      <c r="C27" s="99"/>
      <c r="D27" s="100"/>
      <c r="E27" s="98" t="str">
        <f>[25]MIR!$C$21</f>
        <v>Porcentaje de encuestas</v>
      </c>
      <c r="F27" s="100"/>
      <c r="G27" s="122" t="s">
        <v>293</v>
      </c>
      <c r="H27" s="123"/>
      <c r="I27" s="101" t="s">
        <v>298</v>
      </c>
      <c r="J27" s="102"/>
      <c r="K27" s="64" t="s">
        <v>578</v>
      </c>
      <c r="L27" s="74">
        <v>3</v>
      </c>
      <c r="M27" s="81" t="s">
        <v>606</v>
      </c>
      <c r="N27" s="78" t="s">
        <v>608</v>
      </c>
      <c r="O27" s="5">
        <v>0.75</v>
      </c>
      <c r="P27" s="96" t="s">
        <v>53</v>
      </c>
      <c r="Q27" s="86"/>
    </row>
    <row r="28" spans="1:18" ht="84" customHeight="1" x14ac:dyDescent="0.25">
      <c r="A28" s="3" t="s">
        <v>292</v>
      </c>
      <c r="B28" s="98" t="str">
        <f>[25]MIR!$B$22</f>
        <v>Regulación de registros y expedición de permisos en materia ambiental a negocios, talleres y tiendas departamentales, según su giro</v>
      </c>
      <c r="C28" s="99"/>
      <c r="D28" s="100"/>
      <c r="E28" s="98" t="str">
        <f>[25]MIR!$C$22</f>
        <v>Porcentaje de registros</v>
      </c>
      <c r="F28" s="100"/>
      <c r="G28" s="122" t="s">
        <v>297</v>
      </c>
      <c r="H28" s="123"/>
      <c r="I28" s="101" t="str">
        <f>[25]MIR!$H$22</f>
        <v>Evidencia Fotográficas</v>
      </c>
      <c r="J28" s="102"/>
      <c r="K28" s="64" t="s">
        <v>578</v>
      </c>
      <c r="L28" s="74">
        <v>3</v>
      </c>
      <c r="M28" s="81" t="s">
        <v>606</v>
      </c>
      <c r="N28" s="78" t="s">
        <v>608</v>
      </c>
      <c r="O28" s="5">
        <v>0.75</v>
      </c>
      <c r="P28" s="96" t="s">
        <v>53</v>
      </c>
      <c r="Q28" s="86"/>
    </row>
    <row r="29" spans="1:18" ht="80.25" customHeight="1" x14ac:dyDescent="0.25">
      <c r="A29" s="3" t="s">
        <v>355</v>
      </c>
      <c r="B29" s="98" t="str">
        <f>[25]MIR!$B$23</f>
        <v>Programa de concientización a la población para evitar la utilización de plásticos de un solo uso.</v>
      </c>
      <c r="C29" s="99"/>
      <c r="D29" s="100"/>
      <c r="E29" s="98" t="str">
        <f>[25]MIR!$C$23</f>
        <v>Porcentaje de capacitacion</v>
      </c>
      <c r="F29" s="100"/>
      <c r="G29" s="122" t="str">
        <f>[25]MIR!$G$23</f>
        <v>Número de capacitacion = Número de capacitacion programados / Número de capacitacion realizados +100   NC=NCP/NCR*100</v>
      </c>
      <c r="H29" s="123"/>
      <c r="I29" s="101" t="str">
        <f t="shared" ref="I29" si="0">$I$28</f>
        <v>Evidencia Fotográficas</v>
      </c>
      <c r="J29" s="102"/>
      <c r="K29" s="64" t="s">
        <v>578</v>
      </c>
      <c r="L29" s="74">
        <v>3</v>
      </c>
      <c r="M29" s="81" t="s">
        <v>606</v>
      </c>
      <c r="N29" s="78" t="s">
        <v>608</v>
      </c>
      <c r="O29" s="5">
        <v>0.75</v>
      </c>
      <c r="P29" s="96" t="s">
        <v>53</v>
      </c>
      <c r="Q29" s="86"/>
    </row>
    <row r="30" spans="1:18" ht="84.75" customHeight="1" x14ac:dyDescent="0.25">
      <c r="A30" s="3" t="s">
        <v>84</v>
      </c>
      <c r="B30" s="98" t="str">
        <f>[25]MIR!$B$25</f>
        <v xml:space="preserve">Programa de aprovechamiento sustentable. </v>
      </c>
      <c r="C30" s="99"/>
      <c r="D30" s="100"/>
      <c r="E30" s="98" t="str">
        <f>[25]MIR!$C$25</f>
        <v>Porcentaje de campañas</v>
      </c>
      <c r="F30" s="100"/>
      <c r="G30" s="122" t="str">
        <f>[25]MIR!$G$25</f>
        <v>Número de campañas = Número de campañas programadas / Número de campañas realizadas +100   NC=NCP/NCR*100</v>
      </c>
      <c r="H30" s="123"/>
      <c r="I30" s="101" t="str">
        <f>[25]MIR!$H$25</f>
        <v>Difucion electronico en redes sociales</v>
      </c>
      <c r="J30" s="102"/>
      <c r="K30" s="64" t="s">
        <v>578</v>
      </c>
      <c r="L30" s="74">
        <v>3</v>
      </c>
      <c r="M30" s="81" t="s">
        <v>606</v>
      </c>
      <c r="N30" s="78" t="s">
        <v>608</v>
      </c>
      <c r="O30" s="5">
        <v>0.75</v>
      </c>
      <c r="P30" s="96" t="s">
        <v>53</v>
      </c>
      <c r="Q30" s="86"/>
    </row>
    <row r="31" spans="1:18" ht="86.25" customHeight="1" x14ac:dyDescent="0.25">
      <c r="A31" s="3" t="s">
        <v>128</v>
      </c>
      <c r="B31" s="86" t="str">
        <f>[25]MIR!$B$26</f>
        <v>Programa de reforestación urbana, de áreas degradadas, parques y jardines.</v>
      </c>
      <c r="C31" s="86"/>
      <c r="D31" s="86"/>
      <c r="E31" s="86" t="str">
        <f>[25]MIR!$C$26</f>
        <v>Porcentaje de evaluaciones</v>
      </c>
      <c r="F31" s="86"/>
      <c r="G31" s="110" t="str">
        <f>[25]MIR!$G$26</f>
        <v>Número de evaluacion = Número de evaluacion programados / Número de evaluaciones realizados +100   NE=NEP/NER*100</v>
      </c>
      <c r="H31" s="110"/>
      <c r="I31" s="86" t="str">
        <f>[25]MIR!$H$26</f>
        <v>Evidencia Fotográficas</v>
      </c>
      <c r="J31" s="86"/>
      <c r="K31" s="64" t="s">
        <v>578</v>
      </c>
      <c r="L31" s="74">
        <v>3</v>
      </c>
      <c r="M31" s="81" t="s">
        <v>606</v>
      </c>
      <c r="N31" s="78" t="s">
        <v>608</v>
      </c>
      <c r="O31" s="5">
        <v>0.75</v>
      </c>
      <c r="P31" s="96" t="s">
        <v>53</v>
      </c>
      <c r="Q31" s="86"/>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1"/>
      <c r="G33" s="1"/>
      <c r="H33" s="1"/>
      <c r="I33" s="1"/>
      <c r="J33" s="1"/>
      <c r="K33" s="1"/>
      <c r="L33" s="1"/>
      <c r="M33" s="1"/>
      <c r="N33" s="1"/>
      <c r="O33" s="1"/>
      <c r="P33" s="1"/>
      <c r="Q33" s="1"/>
    </row>
    <row r="34" spans="1:17" x14ac:dyDescent="0.25">
      <c r="A34" s="1"/>
      <c r="B34" s="1"/>
      <c r="C34" s="1"/>
      <c r="D34" s="1"/>
      <c r="E34" s="1"/>
      <c r="F34" s="1"/>
      <c r="G34" s="1"/>
      <c r="H34" s="1"/>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F36" s="1"/>
      <c r="G36" s="1"/>
      <c r="H36" s="1"/>
      <c r="I36" s="1"/>
      <c r="J36" s="1"/>
      <c r="K36" s="1"/>
      <c r="L36" s="1"/>
      <c r="M36" s="1"/>
      <c r="N36" s="1"/>
      <c r="O36" s="1"/>
      <c r="P36" s="1"/>
      <c r="Q36" s="1"/>
    </row>
    <row r="37" spans="1:17" x14ac:dyDescent="0.25">
      <c r="A37" s="1"/>
      <c r="B37" s="1"/>
      <c r="C37" s="1"/>
      <c r="D37" s="1"/>
      <c r="E37" s="1"/>
      <c r="F37" s="97"/>
      <c r="G37" s="97"/>
      <c r="H37" s="97"/>
      <c r="I37" s="1"/>
      <c r="J37" s="1"/>
      <c r="K37" s="1"/>
      <c r="L37" s="1"/>
      <c r="M37" s="1"/>
      <c r="N37" s="1"/>
      <c r="O37" s="1"/>
      <c r="P37" s="1"/>
      <c r="Q37" s="1"/>
    </row>
    <row r="38" spans="1:17" x14ac:dyDescent="0.25">
      <c r="A38" s="1"/>
      <c r="B38" s="1"/>
      <c r="C38" s="1"/>
      <c r="D38" s="1"/>
      <c r="E38" s="1"/>
      <c r="F38" s="97"/>
      <c r="G38" s="97"/>
      <c r="H38" s="97"/>
      <c r="I38" s="1"/>
      <c r="J38" s="1"/>
      <c r="K38" s="1"/>
      <c r="L38" s="1"/>
      <c r="M38" s="1"/>
      <c r="N38" s="1"/>
      <c r="O38" s="1"/>
      <c r="P38" s="1"/>
      <c r="Q38" s="1"/>
    </row>
    <row r="39" spans="1:17" s="1" customFormat="1" x14ac:dyDescent="0.25"/>
    <row r="40" spans="1:17" s="1" customFormat="1" x14ac:dyDescent="0.25">
      <c r="F40"/>
    </row>
    <row r="41" spans="1:17" s="1" customFormat="1" x14ac:dyDescent="0.25"/>
    <row r="42" spans="1:17" x14ac:dyDescent="0.25">
      <c r="A42" s="1"/>
      <c r="B42" s="1"/>
      <c r="C42" s="1"/>
      <c r="D42" s="1"/>
      <c r="E42" s="1"/>
      <c r="F42" s="1"/>
      <c r="G42" s="1"/>
      <c r="H42" s="1"/>
      <c r="I42" s="1"/>
      <c r="J42" s="1"/>
      <c r="K42" s="1"/>
      <c r="L42" s="1"/>
      <c r="M42" s="1"/>
      <c r="N42" s="1"/>
      <c r="O42" s="1"/>
      <c r="P42" s="1"/>
      <c r="Q42" s="1"/>
    </row>
    <row r="43" spans="1:17" x14ac:dyDescent="0.25">
      <c r="A43" s="1"/>
      <c r="B43" s="1"/>
      <c r="C43" s="1"/>
      <c r="D43" s="1"/>
      <c r="E43" s="1"/>
      <c r="F43" s="1"/>
      <c r="G43" s="1"/>
      <c r="H43" s="1"/>
      <c r="I43" s="1"/>
      <c r="J43" s="1"/>
      <c r="K43" s="1"/>
      <c r="L43" s="1"/>
      <c r="M43" s="1"/>
      <c r="N43" s="1"/>
      <c r="O43" s="1"/>
      <c r="P43" s="1"/>
      <c r="Q43" s="1"/>
    </row>
  </sheetData>
  <mergeCells count="99">
    <mergeCell ref="E30:F30"/>
    <mergeCell ref="G30:H30"/>
    <mergeCell ref="I30:J30"/>
    <mergeCell ref="P30:Q30"/>
    <mergeCell ref="F37:H38"/>
    <mergeCell ref="B25:D25"/>
    <mergeCell ref="E25:F25"/>
    <mergeCell ref="G25:H25"/>
    <mergeCell ref="I25:J25"/>
    <mergeCell ref="B26:D26"/>
    <mergeCell ref="G26:H26"/>
    <mergeCell ref="B27:D27"/>
    <mergeCell ref="B28:D28"/>
    <mergeCell ref="E26:F26"/>
    <mergeCell ref="E27:F27"/>
    <mergeCell ref="E28:F28"/>
    <mergeCell ref="P25:Q25"/>
    <mergeCell ref="I28:J28"/>
    <mergeCell ref="P26:Q26"/>
    <mergeCell ref="P27:Q27"/>
    <mergeCell ref="P28:Q28"/>
    <mergeCell ref="B31:D31"/>
    <mergeCell ref="E31:F31"/>
    <mergeCell ref="G31:H31"/>
    <mergeCell ref="I31:J31"/>
    <mergeCell ref="P31:Q31"/>
    <mergeCell ref="B30:D30"/>
    <mergeCell ref="A23:Q23"/>
    <mergeCell ref="B24:D24"/>
    <mergeCell ref="E24:F24"/>
    <mergeCell ref="G24:H24"/>
    <mergeCell ref="I24:J24"/>
    <mergeCell ref="P24:Q24"/>
    <mergeCell ref="B29:D29"/>
    <mergeCell ref="E29:F29"/>
    <mergeCell ref="G29:H29"/>
    <mergeCell ref="I29:J29"/>
    <mergeCell ref="P29:Q29"/>
    <mergeCell ref="G27:H27"/>
    <mergeCell ref="G28:H28"/>
    <mergeCell ref="I26:J26"/>
    <mergeCell ref="I27:J27"/>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0866141732283472" right="0.70866141732283472" top="0.55118110236220474" bottom="0.55118110236220474" header="0.31496062992125984" footer="0.31496062992125984"/>
  <pageSetup scale="53" orientation="landscape" horizontalDpi="4294967292"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topLeftCell="A16" zoomScale="68" zoomScaleNormal="68" zoomScaleSheetLayoutView="70" workbookViewId="0">
      <selection activeCell="M38" sqref="M38:N38"/>
    </sheetView>
  </sheetViews>
  <sheetFormatPr baseColWidth="10" defaultColWidth="10.875" defaultRowHeight="15.75" x14ac:dyDescent="0.25"/>
  <cols>
    <col min="1" max="1" width="13.75" customWidth="1"/>
    <col min="3" max="3" width="6.875" customWidth="1"/>
    <col min="4" max="4" width="25" customWidth="1"/>
    <col min="6" max="6" width="9.25" customWidth="1"/>
    <col min="8" max="8" width="12.875" customWidth="1"/>
    <col min="9" max="9" width="13.375" customWidth="1"/>
    <col min="10" max="10" width="13.5" customWidth="1"/>
    <col min="11" max="11" width="12.125" customWidth="1"/>
    <col min="12" max="12" width="10" customWidth="1"/>
    <col min="13" max="13" width="13.875" customWidth="1"/>
    <col min="14" max="14" width="12.875" customWidth="1"/>
    <col min="15" max="15" width="11" customWidth="1"/>
    <col min="17" max="17" width="8.875" customWidth="1"/>
  </cols>
  <sheetData>
    <row r="1" spans="1:17" ht="22.5" customHeight="1" x14ac:dyDescent="0.25">
      <c r="A1" s="1"/>
      <c r="B1" s="1"/>
      <c r="C1" s="1">
        <f>'[26]19.-DERECCIÓN GENERAL DE DESARR'!C1</f>
        <v>0</v>
      </c>
      <c r="D1" s="1"/>
      <c r="E1" s="1"/>
      <c r="F1" s="1"/>
      <c r="G1" s="1"/>
      <c r="H1" s="1"/>
      <c r="I1" s="1"/>
      <c r="J1" s="1"/>
      <c r="K1" s="1"/>
      <c r="L1" s="1"/>
      <c r="M1" s="1"/>
      <c r="N1" s="1">
        <f>'[26]19.-DERECCIÓN GENERAL DE DESARR'!N1</f>
        <v>0</v>
      </c>
      <c r="O1" s="1"/>
      <c r="P1" s="1"/>
      <c r="Q1" s="1"/>
    </row>
    <row r="2" spans="1:17" ht="27" customHeight="1" x14ac:dyDescent="0.25">
      <c r="A2" s="1"/>
      <c r="B2" s="83" t="s">
        <v>34</v>
      </c>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ht="27" customHeight="1" x14ac:dyDescent="0.25">
      <c r="A4" s="1"/>
      <c r="B4" s="83"/>
      <c r="C4" s="83"/>
      <c r="D4" s="83"/>
      <c r="E4" s="83"/>
      <c r="F4" s="83"/>
      <c r="G4" s="83"/>
      <c r="H4" s="83"/>
      <c r="I4" s="83"/>
      <c r="J4" s="83"/>
      <c r="K4" s="83"/>
      <c r="L4" s="83"/>
      <c r="M4" s="83"/>
      <c r="N4" s="83"/>
      <c r="O4" s="83"/>
      <c r="P4" s="83"/>
      <c r="Q4" s="1"/>
    </row>
    <row r="5" spans="1:17" ht="30" customHeight="1" x14ac:dyDescent="0.25">
      <c r="A5" s="1"/>
      <c r="B5" s="84" t="str">
        <f>'[26]19.-DERECCIÓN GENERAL DE DESARR'!B5</f>
        <v>INDICADORES ESTRATÉGICOS Y DE GESTIÓN 2024.</v>
      </c>
      <c r="C5" s="84"/>
      <c r="D5" s="84"/>
      <c r="E5" s="84"/>
      <c r="F5" s="84"/>
      <c r="G5" s="84"/>
      <c r="H5" s="84"/>
      <c r="I5" s="84"/>
      <c r="J5" s="84"/>
      <c r="K5" s="84"/>
      <c r="L5" s="84"/>
      <c r="M5" s="84"/>
      <c r="N5" s="84"/>
      <c r="O5" s="84"/>
      <c r="P5" s="84"/>
      <c r="Q5" s="1"/>
    </row>
    <row r="6" spans="1:17" ht="15.75" hidden="1" customHeight="1" x14ac:dyDescent="0.25">
      <c r="A6" s="1">
        <f>'[26]19.-DERECCIÓN GENERAL DE DESARR'!A6</f>
        <v>0</v>
      </c>
      <c r="B6" s="1">
        <f>'[26]19.-DERECCIÓN GENERAL DE DESARR'!B6</f>
        <v>0</v>
      </c>
      <c r="C6" s="1">
        <f>'[26]19.-DERECCIÓN GENERAL DE DESARR'!C6</f>
        <v>0</v>
      </c>
      <c r="D6" s="1">
        <f>'[26]19.-DERECCIÓN GENERAL DE DESARR'!D6</f>
        <v>0</v>
      </c>
      <c r="E6" s="1">
        <f>'[26]19.-DERECCIÓN GENERAL DE DESARR'!E6</f>
        <v>0</v>
      </c>
      <c r="F6" s="1">
        <f>'[26]19.-DERECCIÓN GENERAL DE DESARR'!F6</f>
        <v>0</v>
      </c>
      <c r="G6" s="1">
        <f>'[26]19.-DERECCIÓN GENERAL DE DESARR'!G6</f>
        <v>0</v>
      </c>
      <c r="H6" s="1">
        <f>'[26]19.-DERECCIÓN GENERAL DE DESARR'!H6</f>
        <v>0</v>
      </c>
      <c r="I6" s="1">
        <f>'[26]19.-DERECCIÓN GENERAL DE DESARR'!I6</f>
        <v>0</v>
      </c>
      <c r="J6" s="1">
        <f>'[26]19.-DERECCIÓN GENERAL DE DESARR'!J6</f>
        <v>0</v>
      </c>
      <c r="K6" s="1">
        <f>'[26]19.-DERECCIÓN GENERAL DE DESARR'!K6</f>
        <v>0</v>
      </c>
      <c r="L6" s="1">
        <f>'[26]19.-DERECCIÓN GENERAL DE DESARR'!L6</f>
        <v>0</v>
      </c>
      <c r="M6" s="1">
        <f>'[26]19.-DERECCIÓN GENERAL DE DESARR'!M6</f>
        <v>0</v>
      </c>
      <c r="N6" s="1">
        <f>'[26]19.-DERECCIÓN GENERAL DE DESARR'!N6</f>
        <v>0</v>
      </c>
      <c r="O6" s="1">
        <f>'[26]19.-DERECCIÓN GENERAL DE DESARR'!O6</f>
        <v>0</v>
      </c>
      <c r="P6" s="1">
        <f>'[26]19.-DERECCIÓN GENERAL DE DESARR'!P6</f>
        <v>0</v>
      </c>
      <c r="Q6" s="1">
        <f>'[26]19.-DERECCIÓN GENERAL DE DESARR'!Q6</f>
        <v>0</v>
      </c>
    </row>
    <row r="7" spans="1:17" ht="24.75" customHeight="1" x14ac:dyDescent="0.25">
      <c r="A7" s="145" t="str">
        <f>'[26]19.-DERECCIÓN GENERAL DE DESARR'!A7</f>
        <v>CLASIFICACIÓN PROGRAMÁTICA</v>
      </c>
      <c r="B7" s="146"/>
      <c r="C7" s="146"/>
      <c r="D7" s="146"/>
      <c r="E7" s="146"/>
      <c r="F7" s="146"/>
      <c r="G7" s="146"/>
      <c r="H7" s="146"/>
      <c r="I7" s="146"/>
      <c r="J7" s="146"/>
      <c r="K7" s="146"/>
      <c r="L7" s="146"/>
      <c r="M7" s="146"/>
      <c r="N7" s="146"/>
      <c r="O7" s="146"/>
      <c r="P7" s="146"/>
      <c r="Q7" s="147"/>
    </row>
    <row r="8" spans="1:17" ht="15.75" customHeight="1" x14ac:dyDescent="0.25">
      <c r="A8" s="148" t="str">
        <f>'[26]19.-DERECCIÓN GENERAL DE DESARR'!A8</f>
        <v>Programa Presupuestario:</v>
      </c>
      <c r="B8" s="149"/>
      <c r="C8" s="150"/>
      <c r="D8" s="215" t="str">
        <f>'[26]19.-DERECCIÓN GENERAL DE DESARR'!D8</f>
        <v>Vivienda y Servicios a la Comunidad</v>
      </c>
      <c r="E8" s="216"/>
      <c r="F8" s="216"/>
      <c r="G8" s="216"/>
      <c r="H8" s="217"/>
      <c r="I8" s="160" t="str">
        <f>'[26]19.-DERECCIÓN GENERAL DE DESARR'!I8</f>
        <v>Unidad Responsable:</v>
      </c>
      <c r="J8" s="162" t="str">
        <f>'[26]19.-DERECCIÓN GENERAL DE DESARR'!J8</f>
        <v>DIRECCIÓN GENERAL DE DESARROLLO URBANO Y OBRAS PÚBLICAS.</v>
      </c>
      <c r="K8" s="163"/>
      <c r="L8" s="160" t="str">
        <f>'[26]19.-DERECCIÓN GENERAL DE DESARR'!L8</f>
        <v>Programa:</v>
      </c>
      <c r="M8" s="215" t="str">
        <f>'[26]19.-DERECCIÓN GENERAL DE DESARR'!M8</f>
        <v>Obras  Incluyentes</v>
      </c>
      <c r="N8" s="217"/>
      <c r="O8" s="160" t="str">
        <f>'[26]19.-DERECCIÓN GENERAL DE DESARR'!O8</f>
        <v>Subprograma:</v>
      </c>
      <c r="P8" s="215" t="str">
        <f>'[26]19.-DERECCIÓN GENERAL DE DESARR'!P8</f>
        <v>Infraestructura Social para el Desarrollo</v>
      </c>
      <c r="Q8" s="217"/>
    </row>
    <row r="9" spans="1:17" ht="61.5" customHeight="1" x14ac:dyDescent="0.25">
      <c r="A9" s="151"/>
      <c r="B9" s="152"/>
      <c r="C9" s="153"/>
      <c r="D9" s="218"/>
      <c r="E9" s="219"/>
      <c r="F9" s="219"/>
      <c r="G9" s="219"/>
      <c r="H9" s="220"/>
      <c r="I9" s="161"/>
      <c r="J9" s="164"/>
      <c r="K9" s="165"/>
      <c r="L9" s="161"/>
      <c r="M9" s="218"/>
      <c r="N9" s="220"/>
      <c r="O9" s="161"/>
      <c r="P9" s="218"/>
      <c r="Q9" s="220"/>
    </row>
    <row r="10" spans="1:17" ht="29.25" customHeight="1" x14ac:dyDescent="0.25">
      <c r="A10" s="145" t="str">
        <f>'[26]19.-DERECCIÓN GENERAL DE DESARR'!A10</f>
        <v>CLASIFICACIÓN FUNCIONAL</v>
      </c>
      <c r="B10" s="146"/>
      <c r="C10" s="146"/>
      <c r="D10" s="146"/>
      <c r="E10" s="146"/>
      <c r="F10" s="146"/>
      <c r="G10" s="146"/>
      <c r="H10" s="146"/>
      <c r="I10" s="146"/>
      <c r="J10" s="146"/>
      <c r="K10" s="146"/>
      <c r="L10" s="146"/>
      <c r="M10" s="146"/>
      <c r="N10" s="146"/>
      <c r="O10" s="146"/>
      <c r="P10" s="146"/>
      <c r="Q10" s="147"/>
    </row>
    <row r="11" spans="1:17" ht="29.1" customHeight="1" x14ac:dyDescent="0.25">
      <c r="A11" s="75" t="str">
        <f>'[26]19.-DERECCIÓN GENERAL DE DESARR'!A11</f>
        <v>Finalidad:</v>
      </c>
      <c r="B11" s="205" t="str">
        <f>'[26]19.-DERECCIÓN GENERAL DE DESARR'!B11</f>
        <v>1. Gobierno</v>
      </c>
      <c r="C11" s="262"/>
      <c r="D11" s="262"/>
      <c r="E11" s="263"/>
      <c r="F11" s="75" t="str">
        <f>'[26]19.-DERECCIÓN GENERAL DE DESARR'!F11</f>
        <v>Función:</v>
      </c>
      <c r="G11" s="205" t="str">
        <f>'[26]19.-DERECCIÓN GENERAL DE DESARR'!G11</f>
        <v>8. Otros Servicios Generales</v>
      </c>
      <c r="H11" s="262"/>
      <c r="I11" s="262"/>
      <c r="J11" s="262"/>
      <c r="K11" s="262"/>
      <c r="L11" s="263"/>
      <c r="M11" s="27" t="str">
        <f>'[26]19.-DERECCIÓN GENERAL DE DESARR'!M11</f>
        <v>Subfunción:</v>
      </c>
      <c r="N11" s="205" t="str">
        <f>'[26]19.-DERECCIÓN GENERAL DE DESARR'!N11</f>
        <v>5. Otros</v>
      </c>
      <c r="O11" s="262"/>
      <c r="P11" s="262"/>
      <c r="Q11" s="263"/>
    </row>
    <row r="12" spans="1:17" ht="22.5" customHeight="1" x14ac:dyDescent="0.25">
      <c r="A12" s="145" t="str">
        <f>'[26]19.-DERECCIÓN GENERAL DE DESARR'!A12</f>
        <v>PLAN MUNICIPAL DE DESARROLLO</v>
      </c>
      <c r="B12" s="146"/>
      <c r="C12" s="146"/>
      <c r="D12" s="146"/>
      <c r="E12" s="146"/>
      <c r="F12" s="146"/>
      <c r="G12" s="146"/>
      <c r="H12" s="146"/>
      <c r="I12" s="146"/>
      <c r="J12" s="146"/>
      <c r="K12" s="146"/>
      <c r="L12" s="146"/>
      <c r="M12" s="146"/>
      <c r="N12" s="146"/>
      <c r="O12" s="146"/>
      <c r="P12" s="146"/>
      <c r="Q12" s="147"/>
    </row>
    <row r="13" spans="1:17" ht="15.75" customHeight="1" x14ac:dyDescent="0.25">
      <c r="A13" s="160" t="str">
        <f>'[26]19.-DERECCIÓN GENERAL DE DESARR'!A13</f>
        <v>Eje Rector:</v>
      </c>
      <c r="B13" s="175" t="str">
        <f>'[26]19.-DERECCIÓN GENERAL DE DESARR'!B13</f>
        <v>III. Dimensión Territorial</v>
      </c>
      <c r="C13" s="177"/>
      <c r="D13" s="200" t="str">
        <f>'[26]19.-DERECCIÓN GENERAL DE DESARR'!D13</f>
        <v>Objetivo:</v>
      </c>
      <c r="E13" s="175" t="str">
        <f>'[26]19.-DERECCIÓN GENERAL DE DESARR'!E13</f>
        <v>Construir una economia incluyente con equidad, innovación y sutentabilidad fortaleciendo el desarrollo urbano  del Municipio bajo una integración campo-ciudad promoviendo la conservación, restauración y mejoramiento de las condiciones de nuestro medio ambiente con una planecación adecuada fomentada  en la normatividad.</v>
      </c>
      <c r="F13" s="176"/>
      <c r="G13" s="177"/>
      <c r="H13" s="200" t="str">
        <f>'[26]19.-DERECCIÓN GENERAL DE DESARR'!H13</f>
        <v>Estrategia:</v>
      </c>
      <c r="I13" s="175" t="str">
        <f>'[26]19.-DERECCIÓN GENERAL DE DESARR'!I13</f>
        <v>1. Generar condiciones para detonar el desarrollo economico en el Municipio. 2. Impulsar las vocaciones  productivas del Municipio, facilitando sinergias entre los sectores social-privado-público-privado-academico. 3. Promover acciones productivas impulsando. 4.Planear las obras sustentables en beneficio de toda la ciudadania. 5. Impulsar una imagen urbana sustentable.</v>
      </c>
      <c r="J13" s="176"/>
      <c r="K13" s="176"/>
      <c r="L13" s="177"/>
      <c r="M13" s="160" t="str">
        <f>'[26]19.-DERECCIÓN GENERAL DE DESARR'!M13</f>
        <v>Líneas de Acción:</v>
      </c>
      <c r="N13" s="175" t="str">
        <f>'[26]19.-DERECCIÓN GENERAL DE DESARR'!N13</f>
        <v>12.1 Infraestructura de agua potable y campañas de concientización sobre el  cuidado del agua. 12.2 Infraestructura de electrificación. 12.3 Infraestructura urbana: Mejoramiento  de los espacios públicos. 12.4 Infraestructura urbana : equipamento y gestión de recursos.  12.5 Campaña de Imagen urbana.</v>
      </c>
      <c r="O13" s="176"/>
      <c r="P13" s="176"/>
      <c r="Q13" s="177"/>
    </row>
    <row r="14" spans="1:17" ht="165" customHeight="1" x14ac:dyDescent="0.25">
      <c r="A14" s="161"/>
      <c r="B14" s="178"/>
      <c r="C14" s="180"/>
      <c r="D14" s="201"/>
      <c r="E14" s="178"/>
      <c r="F14" s="179"/>
      <c r="G14" s="180"/>
      <c r="H14" s="201"/>
      <c r="I14" s="178"/>
      <c r="J14" s="179"/>
      <c r="K14" s="179"/>
      <c r="L14" s="180"/>
      <c r="M14" s="161"/>
      <c r="N14" s="178"/>
      <c r="O14" s="179"/>
      <c r="P14" s="179"/>
      <c r="Q14" s="180"/>
    </row>
    <row r="15" spans="1:17" x14ac:dyDescent="0.25">
      <c r="A15" s="181" t="str">
        <f>'[26]19.-DERECCIÓN GENERAL DE DESARR'!A15</f>
        <v>RESULTADOS</v>
      </c>
      <c r="B15" s="182"/>
      <c r="C15" s="182"/>
      <c r="D15" s="182"/>
      <c r="E15" s="182"/>
      <c r="F15" s="182"/>
      <c r="G15" s="182"/>
      <c r="H15" s="182"/>
      <c r="I15" s="182"/>
      <c r="J15" s="182"/>
      <c r="K15" s="182"/>
      <c r="L15" s="182"/>
      <c r="M15" s="182"/>
      <c r="N15" s="182"/>
      <c r="O15" s="182"/>
      <c r="P15" s="182"/>
      <c r="Q15" s="183"/>
    </row>
    <row r="16" spans="1:17" ht="15.75" customHeight="1" x14ac:dyDescent="0.25">
      <c r="A16" s="160" t="str">
        <f>'[26]19.-DERECCIÓN GENERAL DE DESARR'!A16</f>
        <v>Lógica Vertical</v>
      </c>
      <c r="B16" s="148" t="str">
        <f>'[26]19.-DERECCIÓN GENERAL DE DESARR'!B16</f>
        <v>Resumen Narrativo</v>
      </c>
      <c r="C16" s="149"/>
      <c r="D16" s="150"/>
      <c r="E16" s="181" t="str">
        <f>'[26]19.-DERECCIÓN GENERAL DE DESARR'!E16</f>
        <v>INDICADORES ESTRATÉGICOS</v>
      </c>
      <c r="F16" s="182"/>
      <c r="G16" s="182"/>
      <c r="H16" s="182"/>
      <c r="I16" s="182"/>
      <c r="J16" s="182"/>
      <c r="K16" s="182"/>
      <c r="L16" s="182"/>
      <c r="M16" s="183"/>
      <c r="N16" s="188" t="str">
        <f>'[26]19.-DERECCIÓN GENERAL DE DESARR'!N16</f>
        <v>AVANCE</v>
      </c>
      <c r="O16" s="189"/>
      <c r="P16" s="190" t="str">
        <f>'[26]19.-DERECCIÓN GENERAL DE DESARR'!P16</f>
        <v>Responsable del Registro del Avance</v>
      </c>
      <c r="Q16" s="191"/>
    </row>
    <row r="17" spans="1:18" ht="15.95" customHeight="1" x14ac:dyDescent="0.25">
      <c r="A17" s="184"/>
      <c r="B17" s="185"/>
      <c r="C17" s="186"/>
      <c r="D17" s="187"/>
      <c r="E17" s="148" t="str">
        <f>'[26]19.-DERECCIÓN GENERAL DE DESARR'!E17</f>
        <v>Denominación</v>
      </c>
      <c r="F17" s="150"/>
      <c r="G17" s="148" t="str">
        <f>'[26]19.-DERECCIÓN GENERAL DE DESARR'!G17</f>
        <v>Método de Cálculo</v>
      </c>
      <c r="H17" s="150"/>
      <c r="I17" s="148" t="str">
        <f>'[26]19.-DERECCIÓN GENERAL DE DESARR'!I17</f>
        <v>Unidad de Medida</v>
      </c>
      <c r="J17" s="150"/>
      <c r="K17" s="160" t="str">
        <f>'[26]19.-DERECCIÓN GENERAL DE DESARR'!K17</f>
        <v>Tipo- Dimensión - Frecuencia</v>
      </c>
      <c r="L17" s="145" t="str">
        <f>'[26]19.-DERECCIÓN GENERAL DE DESARR'!L17</f>
        <v>Meta Programada</v>
      </c>
      <c r="M17" s="147"/>
      <c r="N17" s="160" t="str">
        <f>'[26]19.-DERECCIÓN GENERAL DE DESARR'!N17</f>
        <v>Realizado al período</v>
      </c>
      <c r="O17" s="160" t="str">
        <f>'[26]19.-DERECCIÓN GENERAL DE DESARR'!O17</f>
        <v>Avance % al período</v>
      </c>
      <c r="P17" s="192"/>
      <c r="Q17" s="193"/>
    </row>
    <row r="18" spans="1:18" ht="63.75" customHeight="1" x14ac:dyDescent="0.25">
      <c r="A18" s="161"/>
      <c r="B18" s="151"/>
      <c r="C18" s="152"/>
      <c r="D18" s="153"/>
      <c r="E18" s="151"/>
      <c r="F18" s="153"/>
      <c r="G18" s="151"/>
      <c r="H18" s="153"/>
      <c r="I18" s="151"/>
      <c r="J18" s="153"/>
      <c r="K18" s="161"/>
      <c r="L18" s="76" t="str">
        <f>'[26]19.-DERECCIÓN GENERAL DE DESARR'!L18</f>
        <v>Trimestral</v>
      </c>
      <c r="M18" s="76" t="str">
        <f>'[26]19.-DERECCIÓN GENERAL DE DESARR'!M18</f>
        <v>Al Período</v>
      </c>
      <c r="N18" s="161"/>
      <c r="O18" s="161"/>
      <c r="P18" s="194"/>
      <c r="Q18" s="195"/>
    </row>
    <row r="19" spans="1:18" ht="264" customHeight="1" x14ac:dyDescent="0.25">
      <c r="A19" s="2" t="str">
        <f>'[26]19.-DERECCIÓN GENERAL DE DESARR'!A19</f>
        <v>FIN</v>
      </c>
      <c r="B19" s="98" t="str">
        <f>'[26]19.-DERECCIÓN GENERAL DE DESARR'!B19</f>
        <v>CONTRIBUIR A LA DISMINUCIÓN DEL ÍNDICE DE REZAGO DE DOTACIÓN DE INFRAESTRUCTURA BÁSICA EN EL MUNICIPIO DE EDUARDO NERI, MEDIANTE PROGRAMAS, PROYECTOS Y ACCIONES DIRECTAS O COMPLEMENTARIAS PARA CUBRIR LA DEMANDA EN MATERIA DE INFRAESTRUCTURA BÁSICA</v>
      </c>
      <c r="C19" s="99"/>
      <c r="D19" s="100"/>
      <c r="E19" s="98" t="str">
        <f>'[26]19.-DERECCIÓN GENERAL DE DESARR'!E19</f>
        <v>INDICADOR DE REZAGO SOCIAL (PORCENTAJE)</v>
      </c>
      <c r="F19" s="100"/>
      <c r="G19" s="264" t="str">
        <f>'[26]19.-DERECCIÓN GENERAL DE DESARR'!G19</f>
        <v>Porcentaje de Avance Programático = (No. De proyectos Terminados/ No. De Proyectos Programados) * 100.   PAP=(NPT/NPP) * 100</v>
      </c>
      <c r="H19" s="265"/>
      <c r="I19" s="266" t="str">
        <f>'[26]19.-DERECCIÓN GENERAL DE DESARR'!I19</f>
        <v>PLAN MUNICIPAL DE DESARROLLO, PLAN ESTATAL Y PLATAFORMA DE TRANSPARENCIA, PBR, POAS.
SECRETARIA DEL BIENESTAR
INSTITUTO NACIONAL DE ESTADÍSTICA, GEOGRAFÍA E INFORMÁTICA (INEGI)
CONSEJO NACIONAL DE EVALUACIÓN DE LA POLÍTICA DE DESARROLLO SOCIAL (CONEVAL)</v>
      </c>
      <c r="J19" s="267"/>
      <c r="K19" s="52" t="str">
        <f>'[26]19.-DERECCIÓN GENERAL DE DESARR'!K19</f>
        <v>Trimestral</v>
      </c>
      <c r="L19" s="77">
        <f>'[26]19.-DERECCIÓN GENERAL DE DESARR'!L19</f>
        <v>3</v>
      </c>
      <c r="M19" s="81" t="s">
        <v>606</v>
      </c>
      <c r="N19" s="78" t="s">
        <v>608</v>
      </c>
      <c r="O19" s="5">
        <f>'[26]19.-DERECCIÓN GENERAL DE DESARR'!O19</f>
        <v>0.75</v>
      </c>
      <c r="P19" s="101" t="str">
        <f>'[26]19.-DERECCIÓN GENERAL DE DESARR'!P19</f>
        <v>DIRECCIÓN GENERAL DE DESARROLLO URBANO Y OBRAS PÚBLICAS.</v>
      </c>
      <c r="Q19" s="102"/>
    </row>
    <row r="20" spans="1:18" ht="262.5" customHeight="1" x14ac:dyDescent="0.25">
      <c r="A20" s="2" t="str">
        <f>'[26]19.-DERECCIÓN GENERAL DE DESARR'!A20</f>
        <v>Propósito</v>
      </c>
      <c r="B20" s="98" t="str">
        <f>'[26]19.-DERECCIÓN GENERAL DE DESARR'!B20</f>
        <v>INCREMENTAR EL ÍNDICE DE POBLACIÓN CON DERECHOHABIENCIA A SERVICIOS DE AGUA POTABLE, DRENAJE Y ALCANTARILLADO, ENERGÍA ELÉCTRICA, SECTOR EDUCATIVO, SECTOR SALUD, VIVIENDA Y URBANIZACIÓN AL PIE DE VIVIENDA</v>
      </c>
      <c r="C20" s="99"/>
      <c r="D20" s="100"/>
      <c r="E20" s="98" t="str">
        <f>'[26]19.-DERECCIÓN GENERAL DE DESARR'!E20</f>
        <v>INDICADOR DE REZAGO SOCIAL (PORCENTAJE)</v>
      </c>
      <c r="F20" s="100"/>
      <c r="G20" s="98" t="str">
        <f>'[26]19.-DERECCIÓN GENERAL DE DESARR'!G20</f>
        <v>Porcentaje de Efectividad = No. De Acciones Realizadas / No. De Acciones Programadas * 100             PE=NAR/NAP *100</v>
      </c>
      <c r="H20" s="100"/>
      <c r="I20" s="101" t="str">
        <f>'[26]19.-DERECCIÓN GENERAL DE DESARR'!I20</f>
        <v>PLAN MUNICIPAL DE DESARROLLO, PLAN ESTATAL Y PLATAFORMA DE TRANSPARENCIA, PBR, POAS.
SECRETARIA DEL BIENESTAR
INSTITUTO NACIONAL DE ESTADÍSTICA, GEOGRAFÍA E INFORMÁTICA (INEGI)
CONSEJO NACIONAL DE EVALUACIÓN DE LA POLÍTICA DE DESARROLLO SOCIAL (CONEVAL)</v>
      </c>
      <c r="J20" s="102"/>
      <c r="K20" s="52" t="str">
        <f>'[26]19.-DERECCIÓN GENERAL DE DESARR'!K20</f>
        <v>Trimestral</v>
      </c>
      <c r="L20" s="77">
        <f>'[26]19.-DERECCIÓN GENERAL DE DESARR'!L20</f>
        <v>3</v>
      </c>
      <c r="M20" s="81" t="s">
        <v>606</v>
      </c>
      <c r="N20" s="78" t="s">
        <v>608</v>
      </c>
      <c r="O20" s="5">
        <f>'[26]19.-DERECCIÓN GENERAL DE DESARR'!O20</f>
        <v>0.75</v>
      </c>
      <c r="P20" s="101" t="str">
        <f>'[26]19.-DERECCIÓN GENERAL DE DESARR'!P20</f>
        <v>DIRECCIÓN GENERAL DE DESARROLLO URBANO Y OBRAS PÚBLICAS.</v>
      </c>
      <c r="Q20" s="102"/>
    </row>
    <row r="21" spans="1:18" ht="253.5" customHeight="1" x14ac:dyDescent="0.25">
      <c r="A21" s="2" t="str">
        <f>'[26]19.-DERECCIÓN GENERAL DE DESARR'!A21</f>
        <v>Componente 1</v>
      </c>
      <c r="B21" s="98" t="str">
        <f>'[26]19.-DERECCIÓN GENERAL DE DESARR'!B21</f>
        <v>APOYO DIRECTO A LA POBLACIÓN QUE NO CUENTA CON ACCESO A LOS SERVICIOS BÁSICOS PARA LA VIVIENDA EN MATERIA DE AGUA POTABLE</v>
      </c>
      <c r="C21" s="99"/>
      <c r="D21" s="100"/>
      <c r="E21" s="98" t="str">
        <f>'[26]19.-DERECCIÓN GENERAL DE DESARR'!E21</f>
        <v>VIVIENDAS QUE NO DISPONEN DE AGUA ENTUBADA DE LA RED PÚBLICA</v>
      </c>
      <c r="F21" s="100"/>
      <c r="G21" s="98" t="str">
        <f>'[26]19.-DERECCIÓN GENERAL DE DESARR'!G21</f>
        <v>Porcentaje de Avance Programático = (No. De proyectos Terminados/ No. De Proyectos Programados) * 100.   PAP=(NPT/NPP) * 100</v>
      </c>
      <c r="H21" s="100"/>
      <c r="I21" s="101" t="str">
        <f>'[26]19.-DERECCIÓN GENERAL DE DESARR'!I21</f>
        <v>PLAN MUNICIPAL DE DESARROLLO, PLAN ESTATAL Y PLATAFORMA DE TRANSPARENCIA, PBR, POAS.
SECRETARIA DEL BIENESTAR
INSTITUTO NACIONAL DE ESTADÍSTICA, GEOGRAFÍA E INFORMÁTICA (INEGI)
CONSEJO NACIONAL DE EVALUACIÓN DE LA POLÍTICA DE DESARROLLO SOCIAL (CONEVAL)</v>
      </c>
      <c r="J21" s="102"/>
      <c r="K21" s="52" t="str">
        <f>'[26]19.-DERECCIÓN GENERAL DE DESARR'!K21</f>
        <v>Trimestral</v>
      </c>
      <c r="L21" s="77">
        <f>'[26]19.-DERECCIÓN GENERAL DE DESARR'!L21</f>
        <v>3</v>
      </c>
      <c r="M21" s="81" t="s">
        <v>606</v>
      </c>
      <c r="N21" s="78" t="s">
        <v>608</v>
      </c>
      <c r="O21" s="5">
        <f>'[26]19.-DERECCIÓN GENERAL DE DESARR'!O21</f>
        <v>0.75</v>
      </c>
      <c r="P21" s="101" t="str">
        <f>'[26]19.-DERECCIÓN GENERAL DE DESARR'!P21</f>
        <v>DIRECCIÓN GENERAL DE DESARROLLO URBANO Y OBRAS PÚBLICAS.</v>
      </c>
      <c r="Q21" s="102"/>
    </row>
    <row r="22" spans="1:18" ht="255.75" customHeight="1" x14ac:dyDescent="0.25">
      <c r="A22" s="2" t="str">
        <f>'[26]19.-DERECCIÓN GENERAL DE DESARR'!A22</f>
        <v>Componente 2</v>
      </c>
      <c r="B22" s="98" t="str">
        <f>'[26]19.-DERECCIÓN GENERAL DE DESARR'!B22</f>
        <v>APOYO DIRECTO A LA POBLACIÓN QUE NO CUENTA CON ACCESO A LOS SERVICIOS BÁSICOS PARA LA VIVIENDA EN MATERIA DE DRENAJE Y ALCANTARILLADO</v>
      </c>
      <c r="C22" s="99"/>
      <c r="D22" s="100"/>
      <c r="E22" s="98" t="str">
        <f>'[26]19.-DERECCIÓN GENERAL DE DESARR'!E22</f>
        <v>VIVIENDAS QUE NO DISPONEN CON DRENAJE Y ALCANTARILLADO</v>
      </c>
      <c r="F22" s="100"/>
      <c r="G22" s="98" t="str">
        <f>'[26]19.-DERECCIÓN GENERAL DE DESARR'!G22</f>
        <v>Porcentaje de Avance Programático = (No. De proyectos Terminados/ No. De Proyectos Programados) * 100.   PAP=(NPT/NPP) * 100</v>
      </c>
      <c r="H22" s="100"/>
      <c r="I22" s="101" t="str">
        <f>'[26]19.-DERECCIÓN GENERAL DE DESARR'!I22</f>
        <v>PLAN MUNICIPAL DE DESARROLLO, PLAN ESTATAL Y PLATAFORMA DE TRANSPARENCIA, PBR, POAS.
SECRETARIA DEL BIENESTAR
INSTITUTO NACIONAL DE ESTADÍSTICA, GEOGRAFÍA E INFORMÁTICA (INEGI)
CONSEJO NACIONAL DE EVALUACIÓN DE LA POLÍTICA DE DESARROLLO SOCIAL (CONEVAL)</v>
      </c>
      <c r="J22" s="102"/>
      <c r="K22" s="52" t="str">
        <f>'[26]19.-DERECCIÓN GENERAL DE DESARR'!K22</f>
        <v>Trimestral</v>
      </c>
      <c r="L22" s="77">
        <f>'[26]19.-DERECCIÓN GENERAL DE DESARR'!L22</f>
        <v>3</v>
      </c>
      <c r="M22" s="81" t="s">
        <v>606</v>
      </c>
      <c r="N22" s="78" t="s">
        <v>608</v>
      </c>
      <c r="O22" s="5">
        <f>'[26]19.-DERECCIÓN GENERAL DE DESARR'!O22</f>
        <v>0.75</v>
      </c>
      <c r="P22" s="101" t="str">
        <f>'[26]19.-DERECCIÓN GENERAL DE DESARR'!P22</f>
        <v>DIRECCIÓN GENERAL DE DESARROLLO URBANO Y OBRAS PÚBLICAS.</v>
      </c>
      <c r="Q22" s="102"/>
    </row>
    <row r="23" spans="1:18" ht="259.5" customHeight="1" x14ac:dyDescent="0.25">
      <c r="A23" s="2" t="str">
        <f>'[26]19.-DERECCIÓN GENERAL DE DESARR'!A23</f>
        <v>Componente 3</v>
      </c>
      <c r="B23" s="98" t="str">
        <f>'[26]19.-DERECCIÓN GENERAL DE DESARR'!B23</f>
        <v>APOYO DIRECTO A LA POBLACIÓN QUE NO CUENTA CON ACCESO A LOS SERVICIOS BÁSICOS PARA LA VIVIENDA EN MATERIA DE RED DE ENERGÍA ELÉCTRICA</v>
      </c>
      <c r="C23" s="99"/>
      <c r="D23" s="100"/>
      <c r="E23" s="98" t="str">
        <f>'[26]19.-DERECCIÓN GENERAL DE DESARR'!E23</f>
        <v>COLONIAS QUE NO DISPONEN RED DE ENERGÍA ELÉCTRICA</v>
      </c>
      <c r="F23" s="100"/>
      <c r="G23" s="98" t="str">
        <f>'[26]19.-DERECCIÓN GENERAL DE DESARR'!G23</f>
        <v>Porcentaje de Avance Programático = (No. De proyectos Terminados/ No. De Proyectos Programados) * 100.   PAP=(NPT/NPP) * 100</v>
      </c>
      <c r="H23" s="100"/>
      <c r="I23" s="101" t="str">
        <f>'[26]19.-DERECCIÓN GENERAL DE DESARR'!I23</f>
        <v>PLAN MUNICIPAL DE DESARROLLO, PLAN ESTATAL Y PLATAFORMA DE TRANSPARENCIA, PBR, POAS.
SECRETARIA DEL BIENESTAR
INSTITUTO NACIONAL DE ESTADÍSTICA, GEOGRAFÍA E INFORMÁTICA (INEGI)
CONSEJO NACIONAL DE EVALUACIÓN DE LA POLÍTICA DE DESARROLLO SOCIAL (CONEVAL)
COMISIÓN FEDERAL DE ELECTRICIDAD (CFE)</v>
      </c>
      <c r="J23" s="102"/>
      <c r="K23" s="52" t="str">
        <f>'[26]19.-DERECCIÓN GENERAL DE DESARR'!K23</f>
        <v>Trimestral</v>
      </c>
      <c r="L23" s="77">
        <f>'[26]19.-DERECCIÓN GENERAL DE DESARR'!L23</f>
        <v>3</v>
      </c>
      <c r="M23" s="81" t="s">
        <v>606</v>
      </c>
      <c r="N23" s="78" t="s">
        <v>608</v>
      </c>
      <c r="O23" s="5">
        <f>'[26]19.-DERECCIÓN GENERAL DE DESARR'!O23</f>
        <v>0.75</v>
      </c>
      <c r="P23" s="115" t="str">
        <f>'[26]19.-DERECCIÓN GENERAL DE DESARR'!P23</f>
        <v>DIRECCIÓN GENERAL DE DESARROLLO URBANO Y OBRAS PÚBLICAS.</v>
      </c>
      <c r="Q23" s="261"/>
    </row>
    <row r="24" spans="1:18" ht="265.5" customHeight="1" x14ac:dyDescent="0.25">
      <c r="A24" s="2" t="str">
        <f>'[26]19.-DERECCIÓN GENERAL DE DESARR'!A24</f>
        <v>Componente 4</v>
      </c>
      <c r="B24" s="98" t="str">
        <f>'[26]19.-DERECCIÓN GENERAL DE DESARR'!B24</f>
        <v>APOYO DIRECTO A LA POBLACIÓN QUE NO CUENTA CON ACCESO A LA INFRAESTRUCTURA BASICA EN EL SECTOR EDUCATIVO</v>
      </c>
      <c r="C24" s="99"/>
      <c r="D24" s="100"/>
      <c r="E24" s="98" t="str">
        <f>'[26]19.-DERECCIÓN GENERAL DE DESARR'!E24</f>
        <v>POBLACIÓN SIN DERECHOHABIENCIA A SERVICIOS DEL SECTOR EDUCATIVO</v>
      </c>
      <c r="F24" s="100"/>
      <c r="G24" s="98" t="str">
        <f>'[26]19.-DERECCIÓN GENERAL DE DESARR'!G24</f>
        <v>Porcentaje de Avance Programático = (No. De proyectos Terminados/ No. De Proyectos Programados) * 100.   PAP=(NPT/NPP) * 100</v>
      </c>
      <c r="H24" s="100"/>
      <c r="I24" s="101" t="str">
        <f>'[26]19.-DERECCIÓN GENERAL DE DESARR'!I24</f>
        <v>PLAN MUNICIPAL DE DESARROLLO, PLAN ESTATAL Y PLATAFORMA DE TRANSPARENCIA, PBR, POAS.
SECRETARIA DEL BIENESTAR
INSTITUTO NACIONAL DE ESTADÍSTICA, GEOGRAFÍA E INFORMÁTICA (INEGI)
CONSEJO NACIONAL DE EVALUACIÓN DE LA POLÍTICA DE DESARROLLO SOCIAL (CONEVAL)</v>
      </c>
      <c r="J24" s="102"/>
      <c r="K24" s="52" t="str">
        <f>'[26]19.-DERECCIÓN GENERAL DE DESARR'!K24</f>
        <v>Trimestral</v>
      </c>
      <c r="L24" s="77">
        <f>'[26]19.-DERECCIÓN GENERAL DE DESARR'!L24</f>
        <v>3</v>
      </c>
      <c r="M24" s="81" t="s">
        <v>606</v>
      </c>
      <c r="N24" s="78" t="s">
        <v>608</v>
      </c>
      <c r="O24" s="5">
        <f>'[26]19.-DERECCIÓN GENERAL DE DESARR'!O24</f>
        <v>0.75</v>
      </c>
      <c r="P24" s="101" t="str">
        <f>'[26]19.-DERECCIÓN GENERAL DE DESARR'!P24</f>
        <v>DIRECCIÓN GENERAL DE DESARROLLO URBANO Y OBRAS PÚBLICAS.</v>
      </c>
      <c r="Q24" s="102"/>
    </row>
    <row r="25" spans="1:18" ht="254.25" customHeight="1" x14ac:dyDescent="0.25">
      <c r="A25" s="2" t="str">
        <f>'[26]19.-DERECCIÓN GENERAL DE DESARR'!A25</f>
        <v>Componente 5</v>
      </c>
      <c r="B25" s="98" t="str">
        <f>'[26]19.-DERECCIÓN GENERAL DE DESARR'!B25</f>
        <v>APOYO DIRECTO A LA POBLACIÓN QUE NO CUENTA CON ACCESO A LA INFRAESTRUCTURA BASICA DE SALUD.</v>
      </c>
      <c r="C25" s="99"/>
      <c r="D25" s="100"/>
      <c r="E25" s="98" t="str">
        <f>'[26]19.-DERECCIÓN GENERAL DE DESARR'!E25</f>
        <v>POBLACIÓN SIN DERECHOHABIENCIA A SERVICIOS DE SALUD</v>
      </c>
      <c r="F25" s="100"/>
      <c r="G25" s="98" t="str">
        <f>'[26]19.-DERECCIÓN GENERAL DE DESARR'!G25</f>
        <v>Porcentaje de Avance Programático = (No. De proyectos Terminados/ No. De Proyectos Programados) * 100.   PAP=(NPT/NPP) * 100</v>
      </c>
      <c r="H25" s="100"/>
      <c r="I25" s="101" t="str">
        <f>'[26]19.-DERECCIÓN GENERAL DE DESARR'!I25</f>
        <v>PLAN MUNICIPAL DE DESARROLLO, PLAN ESTATAL Y PLATAFORMA DE TRANSPARENCIA, PBR, POAS.
SECRETARIA DEL BIENESTAR
INSTITUTO NACIONAL DE ESTADÍSTICA, GEOGRAFÍA E INFORMÁTICA (INEGI)
CONSEJO NACIONAL DE EVALUACIÓN DE LA POLÍTICA DE DESARROLLO SOCIAL (CONEVAL)</v>
      </c>
      <c r="J25" s="102"/>
      <c r="K25" s="52" t="str">
        <f>'[26]19.-DERECCIÓN GENERAL DE DESARR'!K25</f>
        <v>Trimestral</v>
      </c>
      <c r="L25" s="77">
        <f>'[26]19.-DERECCIÓN GENERAL DE DESARR'!L25</f>
        <v>3</v>
      </c>
      <c r="M25" s="81" t="s">
        <v>606</v>
      </c>
      <c r="N25" s="78" t="s">
        <v>608</v>
      </c>
      <c r="O25" s="5">
        <f>'[26]19.-DERECCIÓN GENERAL DE DESARR'!O25</f>
        <v>0.75</v>
      </c>
      <c r="P25" s="101" t="str">
        <f>'[26]19.-DERECCIÓN GENERAL DE DESARR'!P25</f>
        <v>DIRECCIÓN GENERAL DE DESARROLLO URBANO Y OBRAS PÚBLICAS.</v>
      </c>
      <c r="Q25" s="102"/>
    </row>
    <row r="26" spans="1:18" ht="373.5" customHeight="1" x14ac:dyDescent="0.25">
      <c r="A26" s="2" t="str">
        <f>'[26]19.-DERECCIÓN GENERAL DE DESARR'!A26</f>
        <v>Componente 6</v>
      </c>
      <c r="B26" s="98" t="str">
        <f>'[26]19.-DERECCIÓN GENERAL DE DESARR'!B26</f>
        <v>APOYO A VIVIENDAS AFECTADAS POR FENÓMENOS NATURALES CONSIDERANDO EL CENSO REALIZADO EN CAMPO Y ANALIZADOS LOS CASOS DE INTERVENCIÓN</v>
      </c>
      <c r="C26" s="99"/>
      <c r="D26" s="100"/>
      <c r="E26" s="98" t="str">
        <f>'[26]19.-DERECCIÓN GENERAL DE DESARR'!E26</f>
        <v>VIVIENDAS AFECTADAS POR FENÓMENOS NATURALES EN CONDICIONES DE RIESGO</v>
      </c>
      <c r="F26" s="100"/>
      <c r="G26" s="98" t="str">
        <f>'[26]19.-DERECCIÓN GENERAL DE DESARR'!G26</f>
        <v>Porcentaje de Avance Programático = (No. De proyectos Terminados/ No. De Proyectos Programados) * 100.   PAP=(NPT/NPP) * 100</v>
      </c>
      <c r="H26" s="100"/>
      <c r="I26" s="101" t="str">
        <f>'[26]19.-DERECCIÓN GENERAL DE DESARR'!I26</f>
        <v>PLAN MUNICIPAL DE DESARROLLO, PLAN ESTATAL Y PLATAFORMA DE TRANSPARENCIA, PBR, POAS.
SECRETARIA DEL BIENESTAR
INSTITUTO NACIONAL DE ESTADÍSTICA, GEOGRAFÍA E INFORMÁTICA (INEGI)
CONSEJO NACIONAL DE EVALUACIÓN DE LA POLÍTICA DE DESARROLLO 
COMISIÓN NACIONAL DE VIVIENDA (CONAVI)
SECRETARÍA DE DESARROLLO AGRARIO, TERRITORIAL Y URBANO (SEDATU)</v>
      </c>
      <c r="J26" s="102"/>
      <c r="K26" s="52" t="str">
        <f>'[26]19.-DERECCIÓN GENERAL DE DESARR'!K26</f>
        <v>Trimestral</v>
      </c>
      <c r="L26" s="77">
        <f>'[26]19.-DERECCIÓN GENERAL DE DESARR'!L26</f>
        <v>3</v>
      </c>
      <c r="M26" s="81" t="s">
        <v>606</v>
      </c>
      <c r="N26" s="78" t="s">
        <v>608</v>
      </c>
      <c r="O26" s="5">
        <f>'[26]19.-DERECCIÓN GENERAL DE DESARR'!O26</f>
        <v>0.75</v>
      </c>
      <c r="P26" s="101" t="str">
        <f>'[26]19.-DERECCIÓN GENERAL DE DESARR'!P26</f>
        <v>DIRECCIÓN GENERAL DE DESARROLLO URBANO Y OBRAS PÚBLICAS.</v>
      </c>
      <c r="Q26" s="102"/>
    </row>
    <row r="27" spans="1:18" ht="154.5" customHeight="1" x14ac:dyDescent="0.25">
      <c r="A27" s="2" t="str">
        <f>'[26]19.-DERECCIÓN GENERAL DE DESARR'!A27</f>
        <v>Componente 7</v>
      </c>
      <c r="B27" s="98" t="str">
        <f>'[26]19.-DERECCIÓN GENERAL DE DESARR'!B27</f>
        <v xml:space="preserve">APOYO A LA INFRAESTRUCTURA DE URBANIZACIÓN EN GENERAL </v>
      </c>
      <c r="C27" s="99"/>
      <c r="D27" s="100"/>
      <c r="E27" s="98" t="str">
        <f>'[26]19.-DERECCIÓN GENERAL DE DESARR'!E27</f>
        <v>PORCENTAJE DE INFRAESTRUCTURA DE URBANIZACIÓN</v>
      </c>
      <c r="F27" s="100"/>
      <c r="G27" s="98" t="str">
        <f>'[26]19.-DERECCIÓN GENERAL DE DESARR'!G27</f>
        <v>Porcentaje de Avance Programático = (No. De proyectos Terminados/ No. De Proyectos Programados) * 100.   PAP=(NPT/NPP) * 100</v>
      </c>
      <c r="H27" s="100"/>
      <c r="I27" s="101" t="str">
        <f>'[26]19.-DERECCIÓN GENERAL DE DESARR'!I27</f>
        <v>PLAN MUNICIPAL DE DESARROLLO, PLAN ESTATAL Y PLATAFORMA DE TRANSPARENCIA, PBR, POAS.
SECRETARIA DEL BIENESTAR</v>
      </c>
      <c r="J27" s="102"/>
      <c r="K27" s="52" t="str">
        <f>'[26]19.-DERECCIÓN GENERAL DE DESARR'!K27</f>
        <v>Trimestral</v>
      </c>
      <c r="L27" s="77">
        <f>'[26]19.-DERECCIÓN GENERAL DE DESARR'!L27</f>
        <v>3</v>
      </c>
      <c r="M27" s="81" t="s">
        <v>606</v>
      </c>
      <c r="N27" s="78" t="s">
        <v>608</v>
      </c>
      <c r="O27" s="5">
        <f>'[26]19.-DERECCIÓN GENERAL DE DESARR'!O27</f>
        <v>0.75</v>
      </c>
      <c r="P27" s="101" t="str">
        <f>'[26]19.-DERECCIÓN GENERAL DE DESARR'!P27</f>
        <v>DIRECCIÓN GENERAL DE DESARROLLO URBANO Y OBRAS PÚBLICAS.</v>
      </c>
      <c r="Q27" s="102"/>
    </row>
    <row r="28" spans="1:18" ht="23.25" customHeight="1" x14ac:dyDescent="0.25">
      <c r="A28" s="181" t="str">
        <f>'[26]19.-DERECCIÓN GENERAL DE DESARR'!A28</f>
        <v>INDICADORES DE GESTIÓN</v>
      </c>
      <c r="B28" s="182"/>
      <c r="C28" s="182"/>
      <c r="D28" s="182"/>
      <c r="E28" s="182"/>
      <c r="F28" s="182"/>
      <c r="G28" s="182"/>
      <c r="H28" s="182"/>
      <c r="I28" s="182"/>
      <c r="J28" s="182"/>
      <c r="K28" s="182"/>
      <c r="L28" s="182"/>
      <c r="M28" s="182"/>
      <c r="N28" s="182"/>
      <c r="O28" s="182"/>
      <c r="P28" s="182"/>
      <c r="Q28" s="183"/>
    </row>
    <row r="29" spans="1:18" ht="408.75" customHeight="1" x14ac:dyDescent="0.25">
      <c r="A29" s="3" t="str">
        <f>'[26]19.-DERECCIÓN GENERAL DE DESARR'!A29</f>
        <v>Actividad 1.1</v>
      </c>
      <c r="B29" s="98" t="str">
        <f>'[26]19.-DERECCIÓN GENERAL DE DESARR'!B29</f>
        <v>1.1.1.- REHABILITACIÓN DEL EQUIPAMIENTO DE NUEVOS Y EXISTENTES POZOS PROFUNDOS.
1.1.2.- REHABILITACIÓN DE LOS SISTEMAS DE REBOMBEO EN TANQUES DE ALMACENAMIENTO PARA EL ABASTECIMIENTO DE AGUA POTABLE.
1.1.3.- REHABILITACIÓN DE LAS SUBESTACIONES ELÉCTRICAS DE LOS SISTEMAS DE BOMBEO EN TODAS LAS FUENTES DE ABASTECIMIENTO DE AGUA POTABLE.
1.1.4.- REHABILITACIÓN DE LA RED EXISTENTE DE AGUA POTABLE DE LA CABECERA Y LAS COMUNIDADES</v>
      </c>
      <c r="C29" s="99"/>
      <c r="D29" s="100"/>
      <c r="E29" s="98" t="str">
        <f>'[26]19.-DERECCIÓN GENERAL DE DESARR'!E29</f>
        <v>VIVIENDAS QUE NO DISPONEN DE AGUA ENTUBADA DE LA RED PÚBLICA</v>
      </c>
      <c r="F29" s="100"/>
      <c r="G29" s="98" t="str">
        <f>'[26]19.-DERECCIÓN GENERAL DE DESARR'!G29</f>
        <v>Porcentaje de Avance Programático = (No. De proyectos Terminados/ No. De Proyectos Programados) * 100.   PAP=(NPT/NPP) * 100</v>
      </c>
      <c r="H29" s="100"/>
      <c r="I29" s="101" t="str">
        <f>'[26]19.-DERECCIÓN GENERAL DE DESARR'!I29</f>
        <v>PLAN MUNICIPAL DE DESARROLLO, PLAN ESTATAL Y PLATAFORMA DE TRANSPARENCIA, PBR, POAS.
SECRETARIA DEL BIENESTAR
INSTITUTO NACIONAL DE ESTADÍSTICA, GEOGRAFÍA E INFORMÁTICA (INEGI)
CONSEJO NACIONAL DE EVALUACIÓN DE LA POLÍTICA DE DESARROLLO SOCIAL (CONEVAL)
COMISIÓN NACIONAL DEL AGUA (CONAGUA)
COMISIÓN DE AGUA POTABLE, ALCANTARILLADO Y SANEAMIENTO DEL ESTADO DE GUERRERO (CAPASEG)</v>
      </c>
      <c r="J29" s="102"/>
      <c r="K29" s="52" t="str">
        <f>'[26]19.-DERECCIÓN GENERAL DE DESARR'!K29</f>
        <v>Trimestral</v>
      </c>
      <c r="L29" s="77">
        <f>'[26]19.-DERECCIÓN GENERAL DE DESARR'!L29</f>
        <v>3</v>
      </c>
      <c r="M29" s="81" t="s">
        <v>606</v>
      </c>
      <c r="N29" s="78" t="s">
        <v>608</v>
      </c>
      <c r="O29" s="5">
        <f>'[26]19.-DERECCIÓN GENERAL DE DESARR'!O29</f>
        <v>0.75</v>
      </c>
      <c r="P29" s="101" t="str">
        <f>'[26]19.-DERECCIÓN GENERAL DE DESARR'!P29</f>
        <v>DIRECCIÓN GENERAL DE DESARROLLO URBANO Y OBRAS PÚBLICAS.</v>
      </c>
      <c r="Q29" s="102"/>
    </row>
    <row r="30" spans="1:18" ht="258.75" customHeight="1" x14ac:dyDescent="0.25">
      <c r="A30" s="3" t="str">
        <f>'[26]19.-DERECCIÓN GENERAL DE DESARR'!A30</f>
        <v>Actividad 1.2</v>
      </c>
      <c r="B30" s="98" t="str">
        <f>'[26]19.-DERECCIÓN GENERAL DE DESARR'!B30</f>
        <v>1.2.1.- CONSTRUCCIÓN DE NUEVAS LÍNEAS DE CONDUCCIÓN PARA INTERCONECTAR LAS FUENTES DE ABASTECIMIENTO CON LOS TANQUES REGULADORES Y REBOMBEOS PARA EL SUMINISTRO DE AGUA POTABLE EN ATENCIÓN A LAS ZONAS DE REZAGO. 
1.2.2.- EQUIPAR LOS NUEVOS POZOS PROFUNDOS.
1.2.3.- CONSTRUCCIÓN DE NUEVA RED ELÉCTRICA PARA EL FUNCIONAMIENTO DE LOS POZOS PROFUNDOS.</v>
      </c>
      <c r="C30" s="99"/>
      <c r="D30" s="100"/>
      <c r="E30" s="98" t="str">
        <f>'[26]19.-DERECCIÓN GENERAL DE DESARR'!E30</f>
        <v>VIVIENDAS QUE NO DISPONEN DE AGUA ENTUBADA DE LA RED PÚBLICA</v>
      </c>
      <c r="F30" s="100"/>
      <c r="G30" s="98" t="str">
        <f>'[26]19.-DERECCIÓN GENERAL DE DESARR'!G30</f>
        <v>Porcentaje de Avance Programático = (No. De proyectos Terminados/ No. De Proyectos Programados) * 100.   PAP=(NPT/NPP) * 100</v>
      </c>
      <c r="H30" s="100"/>
      <c r="I30" s="101" t="str">
        <f>'[26]19.-DERECCIÓN GENERAL DE DESARR'!I30</f>
        <v>PLAN MUNICIPAL DE DESARROLLO, PLAN ESTATAL Y PLATAFORMA DE TRANSPARENCIA, PBR, POAS.
SECRETARIA DEL BIENESTAR
INSTITUTO NACIONAL DE ESTADÍSTICA, GEOGRAFÍA E INFORMÁTICA (INEGI)
CONSEJO NACIONAL DE EVALUACIÓN DE LA POLÍTICA DE DESARROLLO SOCIAL (CONEVAL)</v>
      </c>
      <c r="J30" s="102"/>
      <c r="K30" s="52" t="str">
        <f>'[26]19.-DERECCIÓN GENERAL DE DESARR'!K30</f>
        <v>Trimestral</v>
      </c>
      <c r="L30" s="77">
        <f>'[26]19.-DERECCIÓN GENERAL DE DESARR'!L30</f>
        <v>3</v>
      </c>
      <c r="M30" s="81" t="s">
        <v>606</v>
      </c>
      <c r="N30" s="78" t="s">
        <v>608</v>
      </c>
      <c r="O30" s="5">
        <f>'[26]19.-DERECCIÓN GENERAL DE DESARR'!O30</f>
        <v>0.75</v>
      </c>
      <c r="P30" s="101" t="str">
        <f>'[26]19.-DERECCIÓN GENERAL DE DESARR'!P30</f>
        <v>DIRECCIÓN GENERAL DE DESARROLLO URBANO Y OBRAS PÚBLICAS.</v>
      </c>
      <c r="Q30" s="102"/>
      <c r="R30" t="s">
        <v>34</v>
      </c>
    </row>
    <row r="31" spans="1:18" ht="261" customHeight="1" x14ac:dyDescent="0.25">
      <c r="A31" s="3" t="str">
        <f>'[26]19.-DERECCIÓN GENERAL DE DESARR'!A31</f>
        <v>Actividad 2.1</v>
      </c>
      <c r="B31" s="98" t="str">
        <f>'[26]19.-DERECCIÓN GENERAL DE DESARR'!B31</f>
        <v>2.1.1.- REHABILITACIÓN DE LA RED EXISTENTE DE AGUA POTABLE DE LA CABECERA Y LAS COMUNIDADES
2.1.2. DESAZOLVE DE LAS DE LA RED EXISTENTE DE AGUA POTABLE DE LA CABECERA Y LAS COMUNIDADES</v>
      </c>
      <c r="C31" s="99"/>
      <c r="D31" s="100"/>
      <c r="E31" s="98" t="str">
        <f>'[26]19.-DERECCIÓN GENERAL DE DESARR'!E31</f>
        <v>VIVIENDAS QUE NO DISPONEN CON DRENAJE Y ALCANTARILLADO</v>
      </c>
      <c r="F31" s="100"/>
      <c r="G31" s="98" t="str">
        <f>'[26]19.-DERECCIÓN GENERAL DE DESARR'!G31</f>
        <v>Porcentaje de Avance Programático = (No. De proyectos Terminados/ No. De Proyectos Programados) * 100.   PAP=(NPT/NPP) * 100</v>
      </c>
      <c r="H31" s="100"/>
      <c r="I31" s="101" t="str">
        <f>'[26]19.-DERECCIÓN GENERAL DE DESARR'!I31</f>
        <v>PLAN MUNICIPAL DE DESARROLLO, PLAN ESTATAL Y PLATAFORMA DE TRANSPARENCIA, PBR, POAS.
SECRETARIA DEL BIENESTAR
INSTITUTO NACIONAL DE ESTADÍSTICA, GEOGRAFÍA E INFORMÁTICA (INEGI)
CONSEJO NACIONAL DE EVALUACIÓN DE LA POLÍTICA DE DESARROLLO SOCIAL (CONEVAL)</v>
      </c>
      <c r="J31" s="102"/>
      <c r="K31" s="52" t="str">
        <f>'[26]19.-DERECCIÓN GENERAL DE DESARR'!K31</f>
        <v>Trimestral</v>
      </c>
      <c r="L31" s="77">
        <f>'[26]19.-DERECCIÓN GENERAL DE DESARR'!L31</f>
        <v>3</v>
      </c>
      <c r="M31" s="81" t="s">
        <v>606</v>
      </c>
      <c r="N31" s="78" t="s">
        <v>608</v>
      </c>
      <c r="O31" s="5">
        <f>'[26]19.-DERECCIÓN GENERAL DE DESARR'!O31</f>
        <v>0.75</v>
      </c>
      <c r="P31" s="101" t="str">
        <f>'[26]19.-DERECCIÓN GENERAL DE DESARR'!P31</f>
        <v>DIRECCIÓN GENERAL DE DESARROLLO URBANO Y OBRAS PÚBLICAS.</v>
      </c>
      <c r="Q31" s="102"/>
    </row>
    <row r="32" spans="1:18" ht="259.5" customHeight="1" x14ac:dyDescent="0.25">
      <c r="A32" s="3" t="str">
        <f>'[26]19.-DERECCIÓN GENERAL DE DESARR'!A32</f>
        <v>Actividad 2.2</v>
      </c>
      <c r="B32" s="268" t="str">
        <f>'[26]19.-DERECCIÓN GENERAL DE DESARR'!B32</f>
        <v>2.2.1.- REALIZAR PROYECTOS QUE ATIENDAN PRINCIPALMENTE LA PROBLEMÁTICA EN MATERIA REZAGO DE DRENAJE Y ALCANTARILLADO
2.2.2.- CONSTRUCCIÓN Y AMPLIACIÓN DE NUEVAS LÍNEAS DE DRENAJE Y ALCANTARILLADO EN COLONIAS NUEVAS EN LA CABECERA Y EN LAS COMUNIDADES.</v>
      </c>
      <c r="C32" s="269"/>
      <c r="D32" s="270"/>
      <c r="E32" s="98" t="str">
        <f>'[26]19.-DERECCIÓN GENERAL DE DESARR'!E32</f>
        <v>VIVIENDAS QUE NO DISPONEN CON DRENAJE Y ALCANTARILLADO</v>
      </c>
      <c r="F32" s="100"/>
      <c r="G32" s="98" t="str">
        <f>'[26]19.-DERECCIÓN GENERAL DE DESARR'!G32</f>
        <v>Porcentaje de Avance Programático = (No. De proyectos Terminados/ No. De Proyectos Programados) * 100.   PAP=(NPT/NPP) * 100</v>
      </c>
      <c r="H32" s="100"/>
      <c r="I32" s="101" t="str">
        <f>'[26]19.-DERECCIÓN GENERAL DE DESARR'!I32</f>
        <v>PLAN MUNICIPAL DE DESARROLLO, PLAN ESTATAL Y PLATAFORMA DE TRANSPARENCIA, PBR, POAS.
SECRETARIA DEL BIENESTAR
INSTITUTO NACIONAL DE ESTADÍSTICA, GEOGRAFÍA E INFORMÁTICA (INEGI)
CONSEJO NACIONAL DE EVALUACIÓN DE LA POLÍTICA DE DESARROLLO SOCIAL (CONEVAL)
COMISIÓN NACIONAL DEL AGUA (CONAGUA)
COMISIÓN DE AGUA POTABLE, ALCANTARILLADO Y SANEAMIENTO DEL ESTADO DE GUERRERO (CAPASEG)</v>
      </c>
      <c r="J32" s="102"/>
      <c r="K32" s="52" t="str">
        <f>'[26]19.-DERECCIÓN GENERAL DE DESARR'!K32</f>
        <v>Trimestral</v>
      </c>
      <c r="L32" s="77">
        <f>'[26]19.-DERECCIÓN GENERAL DE DESARR'!L32</f>
        <v>3</v>
      </c>
      <c r="M32" s="81" t="s">
        <v>606</v>
      </c>
      <c r="N32" s="78" t="s">
        <v>608</v>
      </c>
      <c r="O32" s="5">
        <f>'[26]19.-DERECCIÓN GENERAL DE DESARR'!O32</f>
        <v>0.75</v>
      </c>
      <c r="P32" s="101" t="str">
        <f>'[26]19.-DERECCIÓN GENERAL DE DESARR'!P32</f>
        <v>DIRECCIÓN GENERAL DE DESARROLLO URBANO Y OBRAS PÚBLICAS.</v>
      </c>
      <c r="Q32" s="102"/>
    </row>
    <row r="33" spans="1:17" ht="276.75" customHeight="1" x14ac:dyDescent="0.25">
      <c r="A33" s="3" t="str">
        <f>'[26]19.-DERECCIÓN GENERAL DE DESARR'!A33</f>
        <v>Actividad 3.1</v>
      </c>
      <c r="B33" s="98" t="str">
        <f>'[26]19.-DERECCIÓN GENERAL DE DESARR'!B33</f>
        <v>2.2.1.- REALIZAR PROYECTOS QUE ATIENDAN PRINCIPALMENTE LA PROBLEMÁTICA DE REZAGO EN MATERIA DE RED DE ENERGÍA ELÉCTRICA
2.2.2.- CONSTRUCCIÓN Y AMPLIACIÓN DE NUEVAS LÍNEAS DE RED DE ENERGÍA ELÉCTRICA EN COLONIAS NUEVAS DE LA CABECERA Y EN LAS COMUNIDADES.</v>
      </c>
      <c r="C33" s="99"/>
      <c r="D33" s="100"/>
      <c r="E33" s="98" t="str">
        <f>'[26]19.-DERECCIÓN GENERAL DE DESARR'!E33</f>
        <v>POBLACIÓN SIN DERECHOHABIENCIA A SERVICIOS DE ENERGÍA ELÉCTRICA</v>
      </c>
      <c r="F33" s="100"/>
      <c r="G33" s="98" t="str">
        <f>'[26]19.-DERECCIÓN GENERAL DE DESARR'!G33</f>
        <v>Porcentaje de Avance Programático = (No. De proyectos Terminados/ No. De Proyectos Programados) * 100.   PAP=(NPT/NPP) * 100</v>
      </c>
      <c r="H33" s="100"/>
      <c r="I33" s="101" t="str">
        <f>'[26]19.-DERECCIÓN GENERAL DE DESARR'!I33</f>
        <v>PLAN MUNICIPAL DE DESARROLLO, PLAN ESTATAL Y PLATAFORMA DE TRANSPARENCIA, PBR, POAS.
SECRETARIA DEL BIENESTAR
INSTITUTO NACIONAL DE ESTADÍSTICA, GEOGRAFÍA E INFORMÁTICA (INEGI)
CONSEJO NACIONAL DE EVALUACIÓN DE LA POLÍTICA DE DESARROLLO SOCIAL (CONEVAL)</v>
      </c>
      <c r="J33" s="102"/>
      <c r="K33" s="52" t="str">
        <f>'[26]19.-DERECCIÓN GENERAL DE DESARR'!K33</f>
        <v>Trimestral</v>
      </c>
      <c r="L33" s="77">
        <f>'[26]19.-DERECCIÓN GENERAL DE DESARR'!L33</f>
        <v>3</v>
      </c>
      <c r="M33" s="81" t="s">
        <v>606</v>
      </c>
      <c r="N33" s="78" t="s">
        <v>608</v>
      </c>
      <c r="O33" s="5">
        <f>'[26]19.-DERECCIÓN GENERAL DE DESARR'!O33</f>
        <v>0.75</v>
      </c>
      <c r="P33" s="101" t="str">
        <f>'[26]19.-DERECCIÓN GENERAL DE DESARR'!P33</f>
        <v>DIRECCIÓN GENERAL DE DESARROLLO URBANO Y OBRAS PÚBLICAS.</v>
      </c>
      <c r="Q33" s="102"/>
    </row>
    <row r="34" spans="1:17" ht="253.5" customHeight="1" x14ac:dyDescent="0.25">
      <c r="A34" s="3" t="str">
        <f>'[26]19.-DERECCIÓN GENERAL DE DESARR'!A34</f>
        <v>Actividad 4.1</v>
      </c>
      <c r="B34" s="115" t="str">
        <f>'[26]19.-DERECCIÓN GENERAL DE DESARR'!B34</f>
        <v>4.1.1.- REHABILITAR LA INFRAESTRUCTURA BÁSICA EN EL SECTOR EDUCATIVO EXISTENTE PARA PROLONGAR SU VIDA UTIL.
4.2.1.- CONSTRUCCIÓN Y AMPLIACIÓN LA INFRAESTRUCTURA BÁSICA EN EL SECTOR EDUCATIVO QUE SE CONSIDERE NUEVA PARA LOS DIFERENTES NIVELES EDUCATIVOS</v>
      </c>
      <c r="C34" s="271"/>
      <c r="D34" s="261"/>
      <c r="E34" s="98" t="str">
        <f>'[26]19.-DERECCIÓN GENERAL DE DESARR'!E34</f>
        <v xml:space="preserve">INFRAESTRUCTURA EDUCATIVA CON DETERIORO ESTADO FÍSICO  </v>
      </c>
      <c r="F34" s="100"/>
      <c r="G34" s="98" t="str">
        <f>'[26]19.-DERECCIÓN GENERAL DE DESARR'!G34</f>
        <v>Porcentaje de Avance Programático = (No. De proyectos Terminados/ No. De Proyectos Programados) * 100.   PAP=(NPT/NPP) * 100</v>
      </c>
      <c r="H34" s="100"/>
      <c r="I34" s="101" t="str">
        <f>'[26]19.-DERECCIÓN GENERAL DE DESARR'!I34</f>
        <v>PLAN MUNICIPAL DE DESARROLLO, PLAN ESTATAL Y PLATAFORMA DE TRANSPARENCIA, PBR, POAS.
SECRETARIA DEL BIENESTAR
INSTITUTO NACIONAL DE ESTADÍSTICA, GEOGRAFÍA E INFORMÁTICA (INEGI)
CONSEJO NACIONAL DE EVALUACIÓN DE LA POLÍTICA DE DESARROLLO SOCIAL (CONEVAL)
INSTITUTO GUERRERENSE DE LA INFRAESTRUCTURA FÍSICA EDUCATIVA (IGIFE)</v>
      </c>
      <c r="J34" s="102"/>
      <c r="K34" s="52" t="str">
        <f>'[26]19.-DERECCIÓN GENERAL DE DESARR'!K34</f>
        <v>Trimestral</v>
      </c>
      <c r="L34" s="77">
        <f>'[26]19.-DERECCIÓN GENERAL DE DESARR'!L34</f>
        <v>3</v>
      </c>
      <c r="M34" s="81" t="s">
        <v>606</v>
      </c>
      <c r="N34" s="78" t="s">
        <v>608</v>
      </c>
      <c r="O34" s="5">
        <f>'[26]19.-DERECCIÓN GENERAL DE DESARR'!O34</f>
        <v>0.75</v>
      </c>
      <c r="P34" s="101" t="str">
        <f>'[26]19.-DERECCIÓN GENERAL DE DESARR'!P34</f>
        <v>DIRECCIÓN GENERAL DE DESARROLLO URBANO Y OBRAS PÚBLICAS.</v>
      </c>
      <c r="Q34" s="102"/>
    </row>
    <row r="35" spans="1:17" ht="255.75" customHeight="1" x14ac:dyDescent="0.25">
      <c r="A35" s="3" t="str">
        <f>'[26]19.-DERECCIÓN GENERAL DE DESARR'!A35</f>
        <v>Actividad 5.1</v>
      </c>
      <c r="B35" s="98" t="str">
        <f>'[26]19.-DERECCIÓN GENERAL DE DESARR'!B35</f>
        <v xml:space="preserve">
5.1.1.- REHABILITAR LA INFRAESTRUCTURA BÁSICA DEL SECTOR SALUD EXISTENTE PARA PROLONGAR SU VIDA UTIL.
4.2.1.- LA APERTURA DE NUEVAS UNIDADES MÉDICAS CON COBERTURA MUNICIPAL.</v>
      </c>
      <c r="C35" s="99"/>
      <c r="D35" s="100"/>
      <c r="E35" s="98" t="str">
        <f>'[26]19.-DERECCIÓN GENERAL DE DESARR'!E35</f>
        <v>POBLACIÓN SIN DERECHOHABIENCIA A SERVICIOS DE SALUD</v>
      </c>
      <c r="F35" s="100"/>
      <c r="G35" s="98" t="str">
        <f>'[26]19.-DERECCIÓN GENERAL DE DESARR'!G35</f>
        <v>Porcentaje de Avance Programático = (No. De proyectos Terminados/ No. De Proyectos Programados) * 100.   PAP=(NPT/NPP) * 100</v>
      </c>
      <c r="H35" s="100"/>
      <c r="I35" s="101" t="str">
        <f>'[26]19.-DERECCIÓN GENERAL DE DESARR'!I35</f>
        <v>PLAN MUNICIPAL DE DESARROLLO, PLAN ESTATAL Y PLATAFORMA DE TRANSPARENCIA, PBR, POAS.
SECRETARIA DEL BIENESTAR
INSTITUTO NACIONAL DE ESTADÍSTICA, GEOGRAFÍA E INFORMÁTICA (INEGI)
CONSEJO NACIONAL DE EVALUACIÓN DE LA POLÍTICA DE DESARROLLO SOCIAL (CONEVAL)</v>
      </c>
      <c r="J35" s="102"/>
      <c r="K35" s="52" t="str">
        <f>'[26]19.-DERECCIÓN GENERAL DE DESARR'!K35</f>
        <v>Trimestral</v>
      </c>
      <c r="L35" s="77">
        <f>'[26]19.-DERECCIÓN GENERAL DE DESARR'!L35</f>
        <v>3</v>
      </c>
      <c r="M35" s="81" t="s">
        <v>606</v>
      </c>
      <c r="N35" s="78" t="s">
        <v>608</v>
      </c>
      <c r="O35" s="5">
        <f>'[26]19.-DERECCIÓN GENERAL DE DESARR'!O35</f>
        <v>0.75</v>
      </c>
      <c r="P35" s="101" t="str">
        <f>'[26]19.-DERECCIÓN GENERAL DE DESARR'!P35</f>
        <v>DIRECCIÓN GENERAL DE DESARROLLO URBANO Y OBRAS PÚBLICAS.</v>
      </c>
      <c r="Q35" s="102"/>
    </row>
    <row r="36" spans="1:17" ht="375" customHeight="1" x14ac:dyDescent="0.25">
      <c r="A36" s="3" t="str">
        <f>'[26]19.-DERECCIÓN GENERAL DE DESARR'!A36</f>
        <v>Actividad 6.1</v>
      </c>
      <c r="B36" s="98" t="str">
        <f>'[26]19.-DERECCIÓN GENERAL DE DESARR'!B36</f>
        <v>6.1.1.- REHABILITACIÓN DE VIVIENDAS AFECTADAS POR FENÓMENOS NATURALES PARA LAS FAMILIAS DE BAJOS INGRESOS</v>
      </c>
      <c r="C36" s="99"/>
      <c r="D36" s="100"/>
      <c r="E36" s="98" t="str">
        <f>'[26]19.-DERECCIÓN GENERAL DE DESARR'!E36</f>
        <v>VIVIENDAS AFECTADAS POR FENÓMENOS NATURALES EN CONDICIONES DE RIESGO</v>
      </c>
      <c r="F36" s="100"/>
      <c r="G36" s="98" t="str">
        <f>'[26]19.-DERECCIÓN GENERAL DE DESARR'!G36</f>
        <v>Porcentaje de Avance Programático = (No. De proyectos Terminados/ No. De Proyectos Programados) * 100.   PAP=(NPT/NPP) * 100</v>
      </c>
      <c r="H36" s="100"/>
      <c r="I36" s="101" t="str">
        <f>'[26]19.-DERECCIÓN GENERAL DE DESARR'!I36</f>
        <v>PLAN MUNICIPAL DE DESARROLLO, PLAN ESTATAL Y PLATAFORMA DE TRANSPARENCIA, PBR, POAS.
SECRETARIA DEL BIENESTAR
INSTITUTO NACIONAL DE ESTADÍSTICA, GEOGRAFÍA E INFORMÁTICA (INEGI)
CONSEJO NACIONAL DE EVALUACIÓN DE LA POLÍTICA DE DESARROLLO 
COMISIÓN NACIONAL DE VIVIENDA (CONAVI)
SECRETARÍA DE DESARROLLO AGRARIO, TERRITORIAL Y URBANO (SEDATU)</v>
      </c>
      <c r="J36" s="102"/>
      <c r="K36" s="35" t="str">
        <f>'[26]19.-DERECCIÓN GENERAL DE DESARR'!K36</f>
        <v>Semestral</v>
      </c>
      <c r="L36" s="77">
        <f>'[26]19.-DERECCIÓN GENERAL DE DESARR'!L36</f>
        <v>3</v>
      </c>
      <c r="M36" s="81" t="s">
        <v>606</v>
      </c>
      <c r="N36" s="78" t="s">
        <v>608</v>
      </c>
      <c r="O36" s="5">
        <f>'[26]19.-DERECCIÓN GENERAL DE DESARR'!O36</f>
        <v>0.75</v>
      </c>
      <c r="P36" s="101" t="str">
        <f>'[26]19.-DERECCIÓN GENERAL DE DESARR'!P36</f>
        <v>DIRECCIÓN GENERAL DE DESARROLLO URBANO Y OBRAS PÚBLICAS.</v>
      </c>
      <c r="Q36" s="102"/>
    </row>
    <row r="37" spans="1:17" ht="179.25" customHeight="1" x14ac:dyDescent="0.25">
      <c r="A37" s="3" t="str">
        <f>'[26]19.-DERECCIÓN GENERAL DE DESARR'!A37</f>
        <v>Actividad 7.1</v>
      </c>
      <c r="B37" s="98" t="str">
        <f>'[26]19.-DERECCIÓN GENERAL DE DESARR'!B37</f>
        <v>7.1.1.- CONSTRUCCION DE OBRAS DE CAMINOS, BRECHAS Y CARRETERAS.</v>
      </c>
      <c r="C37" s="99"/>
      <c r="D37" s="100"/>
      <c r="E37" s="98" t="str">
        <f>'[26]19.-DERECCIÓN GENERAL DE DESARR'!E37</f>
        <v xml:space="preserve">PORCENTAJE DE VIAS DE 
COMUNICACIÓN A LAS 
COMUNIDADES
     </v>
      </c>
      <c r="F37" s="100"/>
      <c r="G37" s="98" t="str">
        <f>'[26]19.-DERECCIÓN GENERAL DE DESARR'!G37</f>
        <v>Porcentaje de Avance Programático = (No. De proyectos Terminados/ No. De Proyectos Programados) * 100.   PAP=(NPT/NPP) * 100</v>
      </c>
      <c r="H37" s="100"/>
      <c r="I37" s="101" t="str">
        <f>'[26]19.-DERECCIÓN GENERAL DE DESARR'!I37</f>
        <v>PLAN MUNICIPAL DE DESARROLLO, PLAN ESTATAL Y PLATAFORMA DE TRANSPARENCIA, PBR, POAS.
SECRETARIA DEL BIENESTAR
 SECRETARIA DE COMUNICACIONES Y TRANSPORTES (SCT)
TRANSITO MUNICIPAL</v>
      </c>
      <c r="J37" s="102"/>
      <c r="K37" s="52" t="str">
        <f>'[26]19.-DERECCIÓN GENERAL DE DESARR'!K37</f>
        <v>Trimestral</v>
      </c>
      <c r="L37" s="77">
        <f>'[26]19.-DERECCIÓN GENERAL DE DESARR'!L37</f>
        <v>3</v>
      </c>
      <c r="M37" s="81" t="s">
        <v>606</v>
      </c>
      <c r="N37" s="78" t="s">
        <v>608</v>
      </c>
      <c r="O37" s="5">
        <f>'[26]19.-DERECCIÓN GENERAL DE DESARR'!O37</f>
        <v>0.75</v>
      </c>
      <c r="P37" s="101" t="str">
        <f>'[26]19.-DERECCIÓN GENERAL DE DESARR'!P37</f>
        <v>DIRECCIÓN GENERAL DE DESARROLLO URBANO Y OBRAS PÚBLICAS.</v>
      </c>
      <c r="Q37" s="102"/>
    </row>
    <row r="38" spans="1:17" ht="219" customHeight="1" x14ac:dyDescent="0.25">
      <c r="A38" s="3" t="str">
        <f>'[26]19.-DERECCIÓN GENERAL DE DESARR'!A38</f>
        <v>Actividad 7.2</v>
      </c>
      <c r="B38" s="98" t="str">
        <f>'[26]19.-DERECCIÓN GENERAL DE DESARR'!B38</f>
        <v>7.2.1.- CONSTRUCCIÓN DE PAVIMENTACIÓN DE CALLES EN LA CABECERA Y LAS COMUNIDADES, PARA MEJOR LAS CONDICIONES DE SUS VÍAS PUBLICAS VEHICULARES Y PEATONALES</v>
      </c>
      <c r="C38" s="99"/>
      <c r="D38" s="100"/>
      <c r="E38" s="268" t="str">
        <f>'[26]19.-DERECCIÓN GENERAL DE DESARR'!E38</f>
        <v xml:space="preserve">PLAN DE DESARROLLO URBANO 
</v>
      </c>
      <c r="F38" s="270"/>
      <c r="G38" s="98" t="str">
        <f>'[26]19.-DERECCIÓN GENERAL DE DESARR'!G38</f>
        <v>Porcentaje de Avance Programático = (No. De proyectos Terminados/ No. De Proyectos Programados) * 100.   PAP=(NPT/NPP) * 100</v>
      </c>
      <c r="H38" s="100"/>
      <c r="I38" s="101" t="str">
        <f>'[26]19.-DERECCIÓN GENERAL DE DESARR'!I38</f>
        <v>PLAN MUNICIPAL DE DESARROLLO, PLAN ESTATAL Y PLATAFORMA DE TRANSPARENCIA, PBR, POAS.
SECRETARIA DEL BIENESTAR
 SECRETARIA DE COMUNICACIONES Y TRANSPORTES (SCT)
TRANSITO MUNICIPAL</v>
      </c>
      <c r="J38" s="102"/>
      <c r="K38" s="52" t="str">
        <f>'[26]19.-DERECCIÓN GENERAL DE DESARR'!K38</f>
        <v>Trimestral</v>
      </c>
      <c r="L38" s="77">
        <f>'[26]19.-DERECCIÓN GENERAL DE DESARR'!L38</f>
        <v>3</v>
      </c>
      <c r="M38" s="81" t="s">
        <v>606</v>
      </c>
      <c r="N38" s="78" t="s">
        <v>608</v>
      </c>
      <c r="O38" s="5">
        <f>'[26]19.-DERECCIÓN GENERAL DE DESARR'!O38</f>
        <v>0.75</v>
      </c>
      <c r="P38" s="101" t="str">
        <f>'[26]19.-DERECCIÓN GENERAL DE DESARR'!P38</f>
        <v>DIRECCIÓN GENERAL DE DESARROLLO URBANO Y OBRAS PÚBLICAS.</v>
      </c>
      <c r="Q38" s="102"/>
    </row>
    <row r="39" spans="1:17" ht="117" customHeight="1" x14ac:dyDescent="0.25">
      <c r="A39" s="3" t="str">
        <f>'[26]19.-DERECCIÓN GENERAL DE DESARR'!A39</f>
        <v>Actividad 7.3</v>
      </c>
      <c r="B39" s="98" t="str">
        <f>'[26]19.-DERECCIÓN GENERAL DE DESARR'!B39</f>
        <v xml:space="preserve">7.3.1.- REHABILITACIÓN DEL ALUMBRADO PÚBLICO DE TODO EL MUNICIPIO </v>
      </c>
      <c r="C39" s="99"/>
      <c r="D39" s="100"/>
      <c r="E39" s="98" t="str">
        <f>'[26]19.-DERECCIÓN GENERAL DE DESARR'!E39</f>
        <v xml:space="preserve">CENSO DE ALUMBRADO PUBLICO </v>
      </c>
      <c r="F39" s="100"/>
      <c r="G39" s="98" t="str">
        <f>'[26]19.-DERECCIÓN GENERAL DE DESARR'!G39</f>
        <v>Porcentaje de Avance Programático = (No. De proyectos Terminados/ No. De Proyectos Programados) * 100.   PAP=(NPT/NPP) * 100</v>
      </c>
      <c r="H39" s="100"/>
      <c r="I39" s="98" t="str">
        <f>'[26]19.-DERECCIÓN GENERAL DE DESARR'!I39</f>
        <v>SECRETARIA DEL BIENESTAR
 COMISIÓN FEDERAL DE ELECTRICIDAD (CFE)</v>
      </c>
      <c r="J39" s="100"/>
      <c r="K39" s="52" t="str">
        <f>'[26]19.-DERECCIÓN GENERAL DE DESARR'!K39</f>
        <v>Trimestral</v>
      </c>
      <c r="L39" s="77">
        <f>'[26]19.-DERECCIÓN GENERAL DE DESARR'!L39</f>
        <v>3</v>
      </c>
      <c r="M39" s="81" t="s">
        <v>606</v>
      </c>
      <c r="N39" s="78" t="s">
        <v>608</v>
      </c>
      <c r="O39" s="5">
        <f>'[26]19.-DERECCIÓN GENERAL DE DESARR'!O39</f>
        <v>0.75</v>
      </c>
      <c r="P39" s="101" t="str">
        <f>'[26]19.-DERECCIÓN GENERAL DE DESARR'!P39</f>
        <v>DIRECCIÓN GENERAL DE DESARROLLO URBANO Y OBRAS PÚBLICAS.</v>
      </c>
      <c r="Q39" s="102"/>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row r="42" spans="1:17" x14ac:dyDescent="0.25">
      <c r="A42" s="1"/>
      <c r="B42" s="1"/>
      <c r="C42" s="1"/>
      <c r="D42" s="1"/>
      <c r="E42" s="1"/>
      <c r="F42" s="1"/>
      <c r="G42" s="1"/>
      <c r="H42" s="1"/>
      <c r="I42" s="1"/>
      <c r="J42" s="1"/>
      <c r="K42" s="1"/>
      <c r="L42" s="1"/>
      <c r="M42" s="1"/>
      <c r="N42" s="1"/>
      <c r="O42" s="1"/>
      <c r="P42" s="1"/>
      <c r="Q42" s="1"/>
    </row>
    <row r="43" spans="1:17" x14ac:dyDescent="0.25">
      <c r="A43" s="1"/>
      <c r="B43" s="1"/>
      <c r="C43" s="1"/>
      <c r="D43" s="1"/>
      <c r="E43" s="1"/>
      <c r="F43" s="1"/>
      <c r="G43" s="1"/>
      <c r="H43" s="1"/>
      <c r="I43" s="1"/>
      <c r="J43" s="1"/>
      <c r="K43" s="1"/>
      <c r="L43" s="1"/>
      <c r="M43" s="1"/>
      <c r="N43" s="1"/>
      <c r="O43" s="1"/>
      <c r="P43" s="1"/>
      <c r="Q43" s="1"/>
    </row>
    <row r="44" spans="1:17" x14ac:dyDescent="0.25">
      <c r="A44" s="1"/>
      <c r="B44" s="1"/>
      <c r="C44" s="1"/>
      <c r="D44" s="1"/>
      <c r="E44" s="1"/>
      <c r="F44" s="1"/>
      <c r="G44" s="1"/>
      <c r="H44" s="1"/>
      <c r="I44" s="1"/>
      <c r="J44" s="1"/>
      <c r="K44" s="1"/>
      <c r="L44" s="1"/>
      <c r="M44" s="1"/>
      <c r="N44" s="1"/>
      <c r="O44" s="1"/>
      <c r="P44" s="1"/>
      <c r="Q44" s="1"/>
    </row>
    <row r="45" spans="1:17" x14ac:dyDescent="0.25">
      <c r="A45" s="1"/>
      <c r="B45" s="1"/>
      <c r="C45" s="1"/>
      <c r="D45" s="1"/>
      <c r="E45" s="1"/>
      <c r="F45" s="97"/>
      <c r="G45" s="97"/>
      <c r="H45" s="97"/>
      <c r="I45" s="1"/>
      <c r="J45" s="1"/>
      <c r="K45" s="1"/>
      <c r="L45" s="1"/>
      <c r="M45" s="1"/>
      <c r="N45" s="1"/>
      <c r="O45" s="1"/>
      <c r="P45" s="1"/>
      <c r="Q45" s="1"/>
    </row>
    <row r="46" spans="1:17" x14ac:dyDescent="0.25">
      <c r="A46" s="1"/>
      <c r="B46" s="1"/>
      <c r="C46" s="1"/>
      <c r="D46" s="1"/>
      <c r="E46" s="1"/>
      <c r="F46" s="97"/>
      <c r="G46" s="97"/>
      <c r="H46" s="97"/>
      <c r="I46" s="1"/>
      <c r="J46" s="1"/>
      <c r="K46" s="1"/>
      <c r="L46" s="1"/>
      <c r="M46" s="1"/>
      <c r="N46" s="1"/>
      <c r="O46" s="1"/>
      <c r="P46" s="1"/>
      <c r="Q46" s="1"/>
    </row>
    <row r="47" spans="1:17" x14ac:dyDescent="0.25">
      <c r="A47" s="1"/>
      <c r="B47" s="1"/>
      <c r="C47" s="1"/>
      <c r="D47" s="1"/>
      <c r="E47" s="1"/>
      <c r="F47" s="1"/>
      <c r="G47" s="1"/>
      <c r="H47" s="1"/>
      <c r="I47" s="1"/>
      <c r="J47" s="1"/>
      <c r="K47" s="1"/>
      <c r="L47" s="1"/>
      <c r="M47" s="1"/>
      <c r="N47" s="1"/>
      <c r="O47" s="1"/>
      <c r="P47" s="1"/>
      <c r="Q47" s="1"/>
    </row>
    <row r="48" spans="1:17" x14ac:dyDescent="0.25">
      <c r="A48" s="1"/>
      <c r="B48" s="1"/>
      <c r="C48" s="1"/>
      <c r="D48" s="1"/>
      <c r="E48" s="1"/>
      <c r="G48" s="1"/>
      <c r="H48" s="1"/>
      <c r="I48" s="1"/>
      <c r="J48" s="1"/>
      <c r="K48" s="1"/>
      <c r="L48" s="1"/>
      <c r="M48" s="1"/>
      <c r="N48" s="1"/>
      <c r="O48" s="1"/>
      <c r="P48" s="1"/>
      <c r="Q48" s="1"/>
    </row>
    <row r="49" s="1" customFormat="1" x14ac:dyDescent="0.25"/>
    <row r="50" s="1" customFormat="1" x14ac:dyDescent="0.25"/>
    <row r="51" s="1" customFormat="1" x14ac:dyDescent="0.25"/>
  </sheetData>
  <mergeCells count="139">
    <mergeCell ref="F45:H46"/>
    <mergeCell ref="B30:D30"/>
    <mergeCell ref="E30:F30"/>
    <mergeCell ref="G30:H30"/>
    <mergeCell ref="I30:J30"/>
    <mergeCell ref="E35:F35"/>
    <mergeCell ref="E36:F36"/>
    <mergeCell ref="E37:F37"/>
    <mergeCell ref="E38:F38"/>
    <mergeCell ref="G31:H31"/>
    <mergeCell ref="G32:H32"/>
    <mergeCell ref="G33:H33"/>
    <mergeCell ref="G35:H35"/>
    <mergeCell ref="G36:H36"/>
    <mergeCell ref="G37:H37"/>
    <mergeCell ref="G38:H38"/>
    <mergeCell ref="G34:H34"/>
    <mergeCell ref="I34:J34"/>
    <mergeCell ref="A28:Q28"/>
    <mergeCell ref="B29:D29"/>
    <mergeCell ref="E29:F29"/>
    <mergeCell ref="G29:H29"/>
    <mergeCell ref="I29:J29"/>
    <mergeCell ref="P29:Q29"/>
    <mergeCell ref="P30:Q30"/>
    <mergeCell ref="B39:D39"/>
    <mergeCell ref="E39:F39"/>
    <mergeCell ref="G39:H39"/>
    <mergeCell ref="I39:J39"/>
    <mergeCell ref="P39:Q39"/>
    <mergeCell ref="B31:D31"/>
    <mergeCell ref="B32:D32"/>
    <mergeCell ref="B33:D33"/>
    <mergeCell ref="B35:D35"/>
    <mergeCell ref="B36:D36"/>
    <mergeCell ref="B37:D37"/>
    <mergeCell ref="B38:D38"/>
    <mergeCell ref="E31:F31"/>
    <mergeCell ref="E32:F32"/>
    <mergeCell ref="E33:F33"/>
    <mergeCell ref="B34:D34"/>
    <mergeCell ref="E34:F34"/>
    <mergeCell ref="B27:D27"/>
    <mergeCell ref="E27:F27"/>
    <mergeCell ref="G27:H27"/>
    <mergeCell ref="I27:J27"/>
    <mergeCell ref="P27:Q27"/>
    <mergeCell ref="B21:D21"/>
    <mergeCell ref="E21:F21"/>
    <mergeCell ref="G21:H21"/>
    <mergeCell ref="I21:J21"/>
    <mergeCell ref="P21:Q21"/>
    <mergeCell ref="B22:D22"/>
    <mergeCell ref="B23:D23"/>
    <mergeCell ref="B24:D24"/>
    <mergeCell ref="B25:D25"/>
    <mergeCell ref="B26:D26"/>
    <mergeCell ref="G22:H22"/>
    <mergeCell ref="G23:H23"/>
    <mergeCell ref="G24:H24"/>
    <mergeCell ref="G25:H25"/>
    <mergeCell ref="G26:H26"/>
    <mergeCell ref="E22:F22"/>
    <mergeCell ref="E23:F23"/>
    <mergeCell ref="E24:F24"/>
    <mergeCell ref="E25:F25"/>
    <mergeCell ref="P19:Q19"/>
    <mergeCell ref="B20:D20"/>
    <mergeCell ref="E20:F20"/>
    <mergeCell ref="G20:H20"/>
    <mergeCell ref="I20:J20"/>
    <mergeCell ref="P20:Q20"/>
    <mergeCell ref="B19:D19"/>
    <mergeCell ref="E19:F19"/>
    <mergeCell ref="G19:H19"/>
    <mergeCell ref="I19:J19"/>
    <mergeCell ref="A16:A18"/>
    <mergeCell ref="B16:D18"/>
    <mergeCell ref="E16:M16"/>
    <mergeCell ref="N16:O16"/>
    <mergeCell ref="P16:Q18"/>
    <mergeCell ref="E17:F18"/>
    <mergeCell ref="G17:H18"/>
    <mergeCell ref="A13:A14"/>
    <mergeCell ref="B13:C14"/>
    <mergeCell ref="D13:D14"/>
    <mergeCell ref="E13:G14"/>
    <mergeCell ref="H13:H14"/>
    <mergeCell ref="I13:L14"/>
    <mergeCell ref="I17:J18"/>
    <mergeCell ref="K17:K18"/>
    <mergeCell ref="L17:M17"/>
    <mergeCell ref="N17:N18"/>
    <mergeCell ref="O17:O18"/>
    <mergeCell ref="M13:M14"/>
    <mergeCell ref="N13:Q14"/>
    <mergeCell ref="A15:Q15"/>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 ref="E26:F26"/>
    <mergeCell ref="P22:Q22"/>
    <mergeCell ref="P23:Q23"/>
    <mergeCell ref="P24:Q24"/>
    <mergeCell ref="P25:Q25"/>
    <mergeCell ref="P26:Q26"/>
    <mergeCell ref="I22:J22"/>
    <mergeCell ref="I23:J23"/>
    <mergeCell ref="I24:J24"/>
    <mergeCell ref="I25:J25"/>
    <mergeCell ref="I26:J26"/>
    <mergeCell ref="P34:Q34"/>
    <mergeCell ref="I37:J37"/>
    <mergeCell ref="I38:J38"/>
    <mergeCell ref="P31:Q31"/>
    <mergeCell ref="P32:Q32"/>
    <mergeCell ref="P33:Q33"/>
    <mergeCell ref="P35:Q35"/>
    <mergeCell ref="P36:Q36"/>
    <mergeCell ref="P37:Q37"/>
    <mergeCell ref="P38:Q38"/>
    <mergeCell ref="I31:J31"/>
    <mergeCell ref="I32:J32"/>
    <mergeCell ref="I33:J33"/>
    <mergeCell ref="I35:J35"/>
    <mergeCell ref="I36:J36"/>
  </mergeCells>
  <pageMargins left="0.70866141732283472" right="0.70866141732283472" top="0.74803149606299213" bottom="0.74803149606299213" header="0.31496062992125984" footer="0.31496062992125984"/>
  <pageSetup scale="53" orientation="landscape" horizontalDpi="4294967292"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zoomScale="68" zoomScaleNormal="68" zoomScaleSheetLayoutView="70" workbookViewId="0">
      <selection activeCell="M19" sqref="M19:N19"/>
    </sheetView>
  </sheetViews>
  <sheetFormatPr baseColWidth="10" defaultColWidth="10.875" defaultRowHeight="15.75" x14ac:dyDescent="0.25"/>
  <cols>
    <col min="1" max="1" width="13.75" customWidth="1"/>
    <col min="3" max="3" width="6.875" customWidth="1"/>
    <col min="4" max="4" width="23.875" customWidth="1"/>
    <col min="6" max="6" width="11.625" customWidth="1"/>
    <col min="8" max="8" width="12.875" customWidth="1"/>
    <col min="9" max="9" width="13.375" customWidth="1"/>
    <col min="10" max="10" width="10.625" customWidth="1"/>
    <col min="11" max="11" width="12.125" customWidth="1"/>
    <col min="12" max="12" width="10" customWidth="1"/>
    <col min="13" max="13" width="12.875" customWidth="1"/>
    <col min="14" max="14" width="13.125" customWidth="1"/>
    <col min="15" max="15" width="10.625" customWidth="1"/>
    <col min="17" max="17" width="7.25" customWidth="1"/>
  </cols>
  <sheetData>
    <row r="1" spans="1:17" ht="37.5" customHeight="1" x14ac:dyDescent="0.25">
      <c r="A1" s="1"/>
      <c r="B1" s="1"/>
      <c r="C1" s="1"/>
      <c r="D1" s="1"/>
      <c r="E1" s="1"/>
      <c r="F1" s="1"/>
      <c r="G1" s="1"/>
      <c r="H1" s="1"/>
      <c r="I1" s="1"/>
      <c r="J1" s="1"/>
      <c r="K1" s="1"/>
      <c r="L1" s="1"/>
      <c r="M1" s="1"/>
      <c r="N1" s="1"/>
      <c r="O1" s="1"/>
      <c r="P1" s="1"/>
      <c r="Q1" s="1"/>
    </row>
    <row r="2" spans="1:17" ht="32.25" customHeight="1"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ht="8.25" customHeight="1"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ht="15.75" customHeight="1" x14ac:dyDescent="0.25">
      <c r="A8" s="82" t="s">
        <v>0</v>
      </c>
      <c r="B8" s="82"/>
      <c r="C8" s="82"/>
      <c r="D8" s="206" t="s">
        <v>529</v>
      </c>
      <c r="E8" s="86"/>
      <c r="F8" s="86"/>
      <c r="G8" s="86"/>
      <c r="H8" s="86"/>
      <c r="I8" s="87" t="s">
        <v>1</v>
      </c>
      <c r="J8" s="88" t="s">
        <v>52</v>
      </c>
      <c r="K8" s="88"/>
      <c r="L8" s="87" t="s">
        <v>2</v>
      </c>
      <c r="M8" s="255" t="str">
        <f>[27]MIR!$C$7</f>
        <v>22. Patrimonio Social</v>
      </c>
      <c r="N8" s="86"/>
      <c r="O8" s="87" t="s">
        <v>3</v>
      </c>
      <c r="P8" s="206" t="s">
        <v>530</v>
      </c>
      <c r="Q8" s="86"/>
    </row>
    <row r="9" spans="1:17" ht="61.5" customHeight="1" x14ac:dyDescent="0.25">
      <c r="A9" s="82"/>
      <c r="B9" s="82"/>
      <c r="C9" s="82"/>
      <c r="D9" s="86"/>
      <c r="E9" s="86"/>
      <c r="F9" s="86"/>
      <c r="G9" s="86"/>
      <c r="H9" s="86"/>
      <c r="I9" s="87"/>
      <c r="J9" s="88"/>
      <c r="K9" s="88"/>
      <c r="L9" s="87"/>
      <c r="M9" s="86"/>
      <c r="N9" s="86"/>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10" t="s">
        <v>4</v>
      </c>
      <c r="B11" s="256" t="s">
        <v>138</v>
      </c>
      <c r="C11" s="91"/>
      <c r="D11" s="91"/>
      <c r="E11" s="92"/>
      <c r="F11" s="10" t="s">
        <v>5</v>
      </c>
      <c r="G11" s="256" t="s">
        <v>290</v>
      </c>
      <c r="H11" s="91"/>
      <c r="I11" s="91"/>
      <c r="J11" s="91"/>
      <c r="K11" s="91"/>
      <c r="L11" s="92"/>
      <c r="M11" s="27" t="s">
        <v>6</v>
      </c>
      <c r="N11" s="256" t="s">
        <v>291</v>
      </c>
      <c r="O11" s="91"/>
      <c r="P11" s="91"/>
      <c r="Q11" s="92"/>
    </row>
    <row r="12" spans="1:17" x14ac:dyDescent="0.25">
      <c r="A12" s="82" t="s">
        <v>25</v>
      </c>
      <c r="B12" s="82"/>
      <c r="C12" s="82"/>
      <c r="D12" s="82"/>
      <c r="E12" s="82"/>
      <c r="F12" s="82"/>
      <c r="G12" s="82"/>
      <c r="H12" s="82"/>
      <c r="I12" s="82"/>
      <c r="J12" s="82"/>
      <c r="K12" s="82"/>
      <c r="L12" s="82"/>
      <c r="M12" s="82"/>
      <c r="N12" s="82"/>
      <c r="O12" s="82"/>
      <c r="P12" s="82"/>
      <c r="Q12" s="82"/>
    </row>
    <row r="13" spans="1:17" ht="15.75" customHeight="1" x14ac:dyDescent="0.25">
      <c r="A13" s="87" t="s">
        <v>7</v>
      </c>
      <c r="B13" s="272" t="str">
        <f>[27]MIR!$C$8</f>
        <v>ESTRATEGIA TRANSVERSAL. DIMENSION ADMINISTRATIVA Y CIUDADANA</v>
      </c>
      <c r="C13" s="86"/>
      <c r="D13" s="82" t="s">
        <v>8</v>
      </c>
      <c r="E13" s="272" t="str">
        <f>[27]MIR!$C$9</f>
        <v>Proporcionar a las distintas áreas del H. Ayuntamiento el equipo y mobiliario para lograr la funcionalidad en su
conjunto.</v>
      </c>
      <c r="F13" s="86"/>
      <c r="G13" s="86"/>
      <c r="H13" s="82" t="s">
        <v>9</v>
      </c>
      <c r="I13" s="255" t="str">
        <f>[27]MIR!$C$10</f>
        <v>Fomentar un Gobierno eficaz, honesto y
transparente.</v>
      </c>
      <c r="J13" s="86"/>
      <c r="K13" s="86"/>
      <c r="L13" s="86"/>
      <c r="M13" s="87" t="s">
        <v>10</v>
      </c>
      <c r="N13" s="255" t="str">
        <f>[27]MIR!$C$11</f>
        <v>22.1 Depuración del mobiliario y equipo de oficina. 2.2 Actualización del inventario de bienes materiales del H. Ayuntamiento mediante supervisiones periódicas a las distintas áreas.
22.3 Realizar acciones de mantenimiento preventivo dentro del parque vehicular del Municipio.</v>
      </c>
      <c r="O13" s="86"/>
      <c r="P13" s="86"/>
      <c r="Q13" s="86"/>
    </row>
    <row r="14" spans="1:17" ht="117.75" customHeight="1" x14ac:dyDescent="0.25">
      <c r="A14" s="87"/>
      <c r="B14" s="86"/>
      <c r="C14" s="86"/>
      <c r="D14" s="82"/>
      <c r="E14" s="86"/>
      <c r="F14" s="86"/>
      <c r="G14" s="86"/>
      <c r="H14" s="82"/>
      <c r="I14" s="86"/>
      <c r="J14" s="86"/>
      <c r="K14" s="86"/>
      <c r="L14" s="86"/>
      <c r="M14" s="87"/>
      <c r="N14" s="86"/>
      <c r="O14" s="86"/>
      <c r="P14" s="86"/>
      <c r="Q14" s="86"/>
    </row>
    <row r="15" spans="1:17" ht="23.25" customHeight="1" x14ac:dyDescent="0.25">
      <c r="A15" s="94" t="s">
        <v>24</v>
      </c>
      <c r="B15" s="94"/>
      <c r="C15" s="94"/>
      <c r="D15" s="94"/>
      <c r="E15" s="94"/>
      <c r="F15" s="94"/>
      <c r="G15" s="94"/>
      <c r="H15" s="94"/>
      <c r="I15" s="94"/>
      <c r="J15" s="94"/>
      <c r="K15" s="94"/>
      <c r="L15" s="94"/>
      <c r="M15" s="94"/>
      <c r="N15" s="94"/>
      <c r="O15" s="94"/>
      <c r="P15" s="94"/>
      <c r="Q15" s="94"/>
    </row>
    <row r="16" spans="1:17" ht="15.75" customHeight="1"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30" t="s">
        <v>578</v>
      </c>
      <c r="M18" s="30" t="s">
        <v>18</v>
      </c>
      <c r="N18" s="87"/>
      <c r="O18" s="87"/>
      <c r="P18" s="87"/>
      <c r="Q18" s="87"/>
    </row>
    <row r="19" spans="1:18" ht="135.75" customHeight="1" x14ac:dyDescent="0.25">
      <c r="A19" s="2" t="s">
        <v>28</v>
      </c>
      <c r="B19" s="86" t="str">
        <f>[27]MIR!$B$15</f>
        <v xml:space="preserve">Tener el control debido de inventarios y resguardos de cada bien mueble para no andar buscando en que areas se encunetran dichos muebles asi como tener el control de todo lo que necesita en refaciones el parque vehicular para llevar una bitacora de mantenimiento vehicular </v>
      </c>
      <c r="C19" s="86"/>
      <c r="D19" s="86"/>
      <c r="E19" s="63" t="str">
        <f>[27]MIR!$C$15</f>
        <v xml:space="preserve">Control total de inventarios y resguardos </v>
      </c>
      <c r="F19" s="63"/>
      <c r="G19" s="86" t="str">
        <f>[27]MIR!$G$15</f>
        <v>NO. TOTAL DE INVENTARIOS/ NO TOTAL DE RESGAURDOS X100</v>
      </c>
      <c r="H19" s="86"/>
      <c r="I19" s="96" t="str">
        <f>[27]MIR!$H$15</f>
        <v xml:space="preserve">Se verifican muebles que se entregan </v>
      </c>
      <c r="J19" s="86"/>
      <c r="K19" s="62" t="s">
        <v>578</v>
      </c>
      <c r="L19" s="11">
        <v>3</v>
      </c>
      <c r="M19" s="81" t="s">
        <v>606</v>
      </c>
      <c r="N19" s="78" t="s">
        <v>608</v>
      </c>
      <c r="O19" s="5">
        <v>0.75</v>
      </c>
      <c r="P19" s="96" t="s">
        <v>52</v>
      </c>
      <c r="Q19" s="86"/>
    </row>
    <row r="20" spans="1:18" ht="90.75" customHeight="1" x14ac:dyDescent="0.25">
      <c r="A20" s="2" t="s">
        <v>29</v>
      </c>
      <c r="B20" s="86" t="str">
        <f>[27]MIR!$B$16</f>
        <v xml:space="preserve">Eficiente  administracion y coordinación con areas de las que  depénde la Direccion de Control Patrimonial </v>
      </c>
      <c r="C20" s="86"/>
      <c r="D20" s="86"/>
      <c r="E20" s="86" t="str">
        <f>[27]MIR!$C$16</f>
        <v xml:space="preserve">Eficiente coordinacion </v>
      </c>
      <c r="F20" s="86"/>
      <c r="G20" s="86" t="str">
        <f>[27]MIR!$G$16</f>
        <v>NO. TOTAL DE AREAS / NO TOTAL DE AREAS COORDINADAS X 100</v>
      </c>
      <c r="H20" s="86"/>
      <c r="I20" s="96" t="str">
        <f>[27]MIR!$H$16</f>
        <v xml:space="preserve">Que se adminitren correctamente los bienes patrimoniales </v>
      </c>
      <c r="J20" s="86"/>
      <c r="K20" s="62" t="s">
        <v>578</v>
      </c>
      <c r="L20" s="77">
        <v>3</v>
      </c>
      <c r="M20" s="81" t="s">
        <v>606</v>
      </c>
      <c r="N20" s="78" t="s">
        <v>608</v>
      </c>
      <c r="O20" s="5">
        <v>0.75</v>
      </c>
      <c r="P20" s="96" t="s">
        <v>52</v>
      </c>
      <c r="Q20" s="86"/>
    </row>
    <row r="21" spans="1:18" ht="107.25" customHeight="1" x14ac:dyDescent="0.25">
      <c r="A21" s="2" t="s">
        <v>78</v>
      </c>
      <c r="B21" s="86" t="str">
        <f>[27]MIR!$B$17</f>
        <v xml:space="preserve">llevar el control debido de los bienes muebles e inmuebles </v>
      </c>
      <c r="C21" s="86"/>
      <c r="D21" s="86"/>
      <c r="E21" s="86" t="str">
        <f>[27]MIR!$C$17</f>
        <v xml:space="preserve">bienes patrimoniales debidamente inventariados </v>
      </c>
      <c r="F21" s="86"/>
      <c r="G21" s="86" t="str">
        <f>[27]MIR!$G$17</f>
        <v>NO TOTAL DE BIENES MUEBLES /NO DE BIENES VERIFICADOS X 100</v>
      </c>
      <c r="H21" s="86"/>
      <c r="I21" s="96" t="str">
        <f>[27]MIR!$H$17</f>
        <v xml:space="preserve">Tener el control total de los bienes </v>
      </c>
      <c r="J21" s="86"/>
      <c r="K21" s="62" t="s">
        <v>578</v>
      </c>
      <c r="L21" s="77">
        <v>3</v>
      </c>
      <c r="M21" s="81" t="s">
        <v>606</v>
      </c>
      <c r="N21" s="78" t="s">
        <v>608</v>
      </c>
      <c r="O21" s="5">
        <v>0.75</v>
      </c>
      <c r="P21" s="96" t="s">
        <v>52</v>
      </c>
      <c r="Q21" s="86"/>
    </row>
    <row r="22" spans="1:18" ht="111.75" customHeight="1" x14ac:dyDescent="0.25">
      <c r="A22" s="2" t="s">
        <v>79</v>
      </c>
      <c r="B22" s="86" t="str">
        <f>[27]MIR!$B$21</f>
        <v xml:space="preserve">Eficiente coordinacion para la reparacion del parque vehicular </v>
      </c>
      <c r="C22" s="86"/>
      <c r="D22" s="86"/>
      <c r="E22" s="98" t="str">
        <f>[27]MIR!$C$21</f>
        <v xml:space="preserve">Coordinacion en la reparacion del parque veicular </v>
      </c>
      <c r="F22" s="100"/>
      <c r="G22" s="86" t="str">
        <f>[27]MIR!$G$21</f>
        <v>NO. TOTAL DE VEHICULOS / NO TOTAL DE VEHICULOS REPRADOS X 100</v>
      </c>
      <c r="H22" s="86"/>
      <c r="I22" s="96" t="str">
        <f>[27]MIR!$H$21</f>
        <v xml:space="preserve">Ser eficientes para la reparacion del parque vehicular </v>
      </c>
      <c r="J22" s="86"/>
      <c r="K22" s="62" t="s">
        <v>578</v>
      </c>
      <c r="L22" s="77">
        <v>3</v>
      </c>
      <c r="M22" s="81" t="s">
        <v>606</v>
      </c>
      <c r="N22" s="78" t="s">
        <v>608</v>
      </c>
      <c r="O22" s="5">
        <v>0.75</v>
      </c>
      <c r="P22" s="96" t="s">
        <v>52</v>
      </c>
      <c r="Q22" s="86"/>
    </row>
    <row r="23" spans="1:18" ht="15.75" customHeight="1" x14ac:dyDescent="0.25">
      <c r="A23" s="94" t="s">
        <v>30</v>
      </c>
      <c r="B23" s="94"/>
      <c r="C23" s="94"/>
      <c r="D23" s="94"/>
      <c r="E23" s="94"/>
      <c r="F23" s="94"/>
      <c r="G23" s="94"/>
      <c r="H23" s="94"/>
      <c r="I23" s="94"/>
      <c r="J23" s="94"/>
      <c r="K23" s="94"/>
      <c r="L23" s="94"/>
      <c r="M23" s="94"/>
      <c r="N23" s="94"/>
      <c r="O23" s="94"/>
      <c r="P23" s="94"/>
      <c r="Q23" s="94"/>
    </row>
    <row r="24" spans="1:18" ht="98.25" customHeight="1" x14ac:dyDescent="0.25">
      <c r="A24" s="3" t="s">
        <v>89</v>
      </c>
      <c r="B24" s="86" t="str">
        <f>[27]MIR!$B$18</f>
        <v xml:space="preserve">entraga de muebles a las diferentes areas en buena coordinacion con la Direccion de Control Patrimonial </v>
      </c>
      <c r="C24" s="86"/>
      <c r="D24" s="86"/>
      <c r="E24" s="86" t="str">
        <f>[27]MIR!$C$18</f>
        <v xml:space="preserve">Asignacion de bienes muebles </v>
      </c>
      <c r="F24" s="86"/>
      <c r="G24" s="86" t="str">
        <f>[27]MIR!$G$18</f>
        <v>NO. TOTAL DE BIENES ADQUIRIDOS / NO TOTAL DE MUEBLES ENTREGADOS A LAS AREAS X 100</v>
      </c>
      <c r="H24" s="86"/>
      <c r="I24" s="96" t="str">
        <f>[27]MIR!$H$18</f>
        <v xml:space="preserve">Nuestra direccion sea encargada de la entrega de bienes </v>
      </c>
      <c r="J24" s="86"/>
      <c r="K24" s="62" t="s">
        <v>578</v>
      </c>
      <c r="L24" s="73">
        <v>3</v>
      </c>
      <c r="M24" s="81" t="s">
        <v>606</v>
      </c>
      <c r="N24" s="78" t="s">
        <v>608</v>
      </c>
      <c r="O24" s="5">
        <v>0.75</v>
      </c>
      <c r="P24" s="96" t="s">
        <v>52</v>
      </c>
      <c r="Q24" s="86"/>
    </row>
    <row r="25" spans="1:18" ht="81" customHeight="1" x14ac:dyDescent="0.25">
      <c r="A25" s="3" t="s">
        <v>81</v>
      </c>
      <c r="B25" s="86" t="str">
        <f>[27]MIR!$B$19</f>
        <v>entrega a tiempo  de facturas de muebles entregados para hacer los resguardos debidos a las areas entregadas</v>
      </c>
      <c r="C25" s="86"/>
      <c r="D25" s="86"/>
      <c r="E25" s="86" t="str">
        <f>[27]MIR!$C$19</f>
        <v xml:space="preserve">facturas cotejadas con los bienes muebles </v>
      </c>
      <c r="F25" s="86"/>
      <c r="G25" s="98" t="str">
        <f>[27]MIR!$G$19</f>
        <v>NO TOTAL DE BIENES MUEBLES ADQUIRIDOS / NO TOTAL DE FACTURAS RECIBIDAS X 100</v>
      </c>
      <c r="H25" s="100"/>
      <c r="I25" s="96" t="str">
        <f>[27]MIR!$H$19</f>
        <v xml:space="preserve">Cuando se entegue un bien mueble sea ya cotejado con las facturas </v>
      </c>
      <c r="J25" s="86"/>
      <c r="K25" s="62" t="s">
        <v>578</v>
      </c>
      <c r="L25" s="77">
        <v>3</v>
      </c>
      <c r="M25" s="81" t="s">
        <v>606</v>
      </c>
      <c r="N25" s="78" t="s">
        <v>608</v>
      </c>
      <c r="O25" s="5">
        <v>0.75</v>
      </c>
      <c r="P25" s="96" t="s">
        <v>52</v>
      </c>
      <c r="Q25" s="86"/>
      <c r="R25" t="s">
        <v>34</v>
      </c>
    </row>
    <row r="26" spans="1:18" ht="75.75" customHeight="1" x14ac:dyDescent="0.25">
      <c r="A26" s="3" t="s">
        <v>286</v>
      </c>
      <c r="B26" s="98" t="str">
        <f>[27]MIR!$B$20</f>
        <v xml:space="preserve">Buena coordinacion para la entrega de los bienes muebles </v>
      </c>
      <c r="C26" s="99"/>
      <c r="D26" s="100"/>
      <c r="E26" s="98" t="str">
        <f>[27]MIR!$C$20</f>
        <v xml:space="preserve">Que se coordinen las areas para la entrega de los bienes </v>
      </c>
      <c r="F26" s="100"/>
      <c r="G26" s="98" t="str">
        <f>[27]MIR!$G$20</f>
        <v>NO TOTAL DE AREAS / NO TOTAL DE AREAS COORDINADAS X 100</v>
      </c>
      <c r="H26" s="100"/>
      <c r="I26" s="101" t="str">
        <f>[27]MIR!$H$20</f>
        <v xml:space="preserve">Que nos coordinemos con las areas para entrega de cada bien mueble </v>
      </c>
      <c r="J26" s="102"/>
      <c r="K26" s="62" t="s">
        <v>578</v>
      </c>
      <c r="L26" s="77">
        <v>3</v>
      </c>
      <c r="M26" s="81" t="s">
        <v>606</v>
      </c>
      <c r="N26" s="78" t="s">
        <v>608</v>
      </c>
      <c r="O26" s="5">
        <v>0.75</v>
      </c>
      <c r="P26" s="96" t="s">
        <v>52</v>
      </c>
      <c r="Q26" s="86"/>
    </row>
    <row r="27" spans="1:18" ht="75.75" customHeight="1" x14ac:dyDescent="0.25">
      <c r="A27" s="3" t="s">
        <v>91</v>
      </c>
      <c r="B27" s="86" t="str">
        <f>[27]MIR!$B$22</f>
        <v xml:space="preserve">parque vehicular en optimas condiciones para su uso debido </v>
      </c>
      <c r="C27" s="86"/>
      <c r="D27" s="86"/>
      <c r="E27" s="86" t="str">
        <f>[27]MIR!$C$22</f>
        <v xml:space="preserve">servicios al parque vehicular </v>
      </c>
      <c r="F27" s="86"/>
      <c r="G27" s="86" t="str">
        <f>[27]MIR!$G$22</f>
        <v xml:space="preserve">NO. TOTALÑ DE VEHICULOS 7 NO TOTAL DE SERVICIOS REALIZADOS X 100 </v>
      </c>
      <c r="H27" s="86"/>
      <c r="I27" s="86" t="str">
        <f>[27]MIR!$H$22</f>
        <v xml:space="preserve">Que se verifique el optimo uso del parque vehicular </v>
      </c>
      <c r="J27" s="86"/>
      <c r="K27" s="62" t="s">
        <v>578</v>
      </c>
      <c r="L27" s="77">
        <v>3</v>
      </c>
      <c r="M27" s="81" t="s">
        <v>606</v>
      </c>
      <c r="N27" s="78" t="s">
        <v>608</v>
      </c>
      <c r="O27" s="5">
        <v>0.75</v>
      </c>
      <c r="P27" s="96" t="s">
        <v>52</v>
      </c>
      <c r="Q27" s="86"/>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7"/>
      <c r="G33" s="97"/>
      <c r="H33" s="97"/>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s="1" customFormat="1" x14ac:dyDescent="0.25">
      <c r="F36"/>
    </row>
    <row r="37" spans="1:17" s="1" customFormat="1" x14ac:dyDescent="0.25"/>
    <row r="38" spans="1:17" s="1" customFormat="1" x14ac:dyDescent="0.25"/>
    <row r="39" spans="1:17" x14ac:dyDescent="0.25">
      <c r="A39" s="1"/>
      <c r="B39" s="1"/>
      <c r="C39" s="1"/>
      <c r="D39" s="1"/>
      <c r="E39" s="1"/>
      <c r="F39" s="1"/>
      <c r="G39" s="1"/>
      <c r="H39" s="1"/>
      <c r="I39" s="1"/>
      <c r="J39" s="1"/>
      <c r="K39" s="1"/>
      <c r="L39" s="1"/>
      <c r="M39" s="1"/>
      <c r="N39" s="1"/>
      <c r="O39" s="1"/>
      <c r="P39" s="1"/>
      <c r="Q39" s="1"/>
    </row>
  </sheetData>
  <mergeCells count="78">
    <mergeCell ref="F33:H34"/>
    <mergeCell ref="B25:D25"/>
    <mergeCell ref="E25:F25"/>
    <mergeCell ref="G25:H25"/>
    <mergeCell ref="I25:J25"/>
    <mergeCell ref="B27:D27"/>
    <mergeCell ref="E27:F27"/>
    <mergeCell ref="G27:H27"/>
    <mergeCell ref="I27:J27"/>
    <mergeCell ref="B26:D26"/>
    <mergeCell ref="E26:F26"/>
    <mergeCell ref="G26:H26"/>
    <mergeCell ref="I26:J26"/>
    <mergeCell ref="P25:Q25"/>
    <mergeCell ref="P27:Q27"/>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0866141732283472" right="0.70866141732283472" top="0.74803149606299213" bottom="0.74803149606299213" header="0.31496062992125984" footer="0.31496062992125984"/>
  <pageSetup scale="53" orientation="landscape" horizontalDpi="4294967292"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zoomScale="55" zoomScaleNormal="55" zoomScaleSheetLayoutView="70" workbookViewId="0">
      <selection activeCell="M25" sqref="M25:N25"/>
    </sheetView>
  </sheetViews>
  <sheetFormatPr baseColWidth="10" defaultColWidth="10.875" defaultRowHeight="15.75" x14ac:dyDescent="0.25"/>
  <cols>
    <col min="1" max="1" width="13.75" customWidth="1"/>
    <col min="3" max="3" width="6.875" customWidth="1"/>
    <col min="4" max="4" width="18" customWidth="1"/>
    <col min="6" max="6" width="10.5" customWidth="1"/>
    <col min="8" max="8" width="12.875" customWidth="1"/>
    <col min="9" max="9" width="13.375" customWidth="1"/>
    <col min="10" max="10" width="10.375" customWidth="1"/>
    <col min="11" max="11" width="14.375" customWidth="1"/>
    <col min="12" max="12" width="13.25" customWidth="1"/>
    <col min="13" max="13" width="14.375" customWidth="1"/>
    <col min="14" max="14" width="14.5" customWidth="1"/>
    <col min="15" max="15" width="11" customWidth="1"/>
    <col min="17" max="17" width="5.25" customWidth="1"/>
  </cols>
  <sheetData>
    <row r="1" spans="1:17" ht="30.75" customHeight="1" x14ac:dyDescent="0.25">
      <c r="A1" s="1"/>
      <c r="B1" s="1"/>
      <c r="C1" s="1"/>
      <c r="D1" s="1"/>
      <c r="E1" s="1"/>
      <c r="F1" s="1"/>
      <c r="G1" s="1"/>
      <c r="H1" s="1"/>
      <c r="I1" s="1"/>
      <c r="J1" s="1"/>
      <c r="K1" s="1"/>
      <c r="L1" s="1"/>
      <c r="M1" s="1"/>
      <c r="N1" s="1"/>
      <c r="O1" s="1"/>
      <c r="P1" s="1"/>
      <c r="Q1" s="1"/>
    </row>
    <row r="2" spans="1:17" ht="33.75" customHeight="1"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85" t="s">
        <v>556</v>
      </c>
      <c r="E8" s="86"/>
      <c r="F8" s="86"/>
      <c r="G8" s="86"/>
      <c r="H8" s="86"/>
      <c r="I8" s="87" t="s">
        <v>1</v>
      </c>
      <c r="J8" s="88" t="s">
        <v>51</v>
      </c>
      <c r="K8" s="88"/>
      <c r="L8" s="82" t="s">
        <v>2</v>
      </c>
      <c r="M8" s="255" t="str">
        <f>[28]MIR!$C$7</f>
        <v>Programa 20. Finanzas Eficaces</v>
      </c>
      <c r="N8" s="86"/>
      <c r="O8" s="87" t="s">
        <v>3</v>
      </c>
      <c r="P8" s="85" t="s">
        <v>557</v>
      </c>
      <c r="Q8" s="86"/>
    </row>
    <row r="9" spans="1:17" ht="61.5" customHeight="1" x14ac:dyDescent="0.25">
      <c r="A9" s="82"/>
      <c r="B9" s="82"/>
      <c r="C9" s="82"/>
      <c r="D9" s="86"/>
      <c r="E9" s="86"/>
      <c r="F9" s="86"/>
      <c r="G9" s="86"/>
      <c r="H9" s="86"/>
      <c r="I9" s="87"/>
      <c r="J9" s="88"/>
      <c r="K9" s="88"/>
      <c r="L9" s="82"/>
      <c r="M9" s="86"/>
      <c r="N9" s="86"/>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10" t="s">
        <v>4</v>
      </c>
      <c r="B11" s="258" t="str">
        <f>'[28]POA '!$AA$24</f>
        <v>2. Desarrollo social</v>
      </c>
      <c r="C11" s="91"/>
      <c r="D11" s="91"/>
      <c r="E11" s="92"/>
      <c r="F11" s="10" t="s">
        <v>5</v>
      </c>
      <c r="G11" s="258" t="str">
        <f>'[28]POA '!$AA$25</f>
        <v>2.7 Otros asuntos sociales</v>
      </c>
      <c r="H11" s="91"/>
      <c r="I11" s="91"/>
      <c r="J11" s="91"/>
      <c r="K11" s="91"/>
      <c r="L11" s="92"/>
      <c r="M11" s="7" t="s">
        <v>6</v>
      </c>
      <c r="N11" s="257" t="str">
        <f>'[28]POA '!$AA$26</f>
        <v>2.7.1 Otros asuntos sociales</v>
      </c>
      <c r="O11" s="99"/>
      <c r="P11" s="99"/>
      <c r="Q11" s="100"/>
    </row>
    <row r="12" spans="1:17"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255" t="str">
        <f>[28]MIR!$C$8</f>
        <v>Estrategia transversal "Dimension Administrativa Alianza Institucional y Cidadana"</v>
      </c>
      <c r="C13" s="86"/>
      <c r="D13" s="82" t="s">
        <v>8</v>
      </c>
      <c r="E13" s="255" t="str">
        <f>[28]MIR!$C$9</f>
        <v>Planear de manera responsable la presupuestación, recaudación, y administración de los recursos públicos del municipio de Eduardo Neri.</v>
      </c>
      <c r="F13" s="86"/>
      <c r="G13" s="86"/>
      <c r="H13" s="82" t="s">
        <v>9</v>
      </c>
      <c r="I13" s="255" t="str">
        <f>[28]MIR!$C$10</f>
        <v>Consolidar una Administración Municipal transparente y simplificada en los trámites. Transparentar las finanzas públicas optimizando la utilización de los recursos públicos conforme a la normatividad.</v>
      </c>
      <c r="J13" s="86"/>
      <c r="K13" s="86"/>
      <c r="L13" s="86"/>
      <c r="M13" s="87" t="s">
        <v>10</v>
      </c>
      <c r="N13" s="255" t="str">
        <f>[28]MIR!$C$11</f>
        <v>20.1 Impulsar un incremento en la recaudación de impuestos incentivando el pago del mismo. 20.3 Transparencia en el ingreso y gasto de la Administración Pública Municipal, así como en las 
adquisiciones</v>
      </c>
      <c r="O13" s="86"/>
      <c r="P13" s="86"/>
      <c r="Q13" s="86"/>
    </row>
    <row r="14" spans="1:17" ht="124.5" customHeight="1" x14ac:dyDescent="0.25">
      <c r="A14" s="87"/>
      <c r="B14" s="86"/>
      <c r="C14" s="86"/>
      <c r="D14" s="82"/>
      <c r="E14" s="86"/>
      <c r="F14" s="86"/>
      <c r="G14" s="86"/>
      <c r="H14" s="82"/>
      <c r="I14" s="86"/>
      <c r="J14" s="86"/>
      <c r="K14" s="86"/>
      <c r="L14" s="86"/>
      <c r="M14" s="87"/>
      <c r="N14" s="86"/>
      <c r="O14" s="86"/>
      <c r="P14" s="86"/>
      <c r="Q14" s="86"/>
    </row>
    <row r="15" spans="1:17"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7"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7" ht="63.75" customHeight="1" x14ac:dyDescent="0.25">
      <c r="A18" s="87"/>
      <c r="B18" s="82"/>
      <c r="C18" s="82"/>
      <c r="D18" s="82"/>
      <c r="E18" s="82"/>
      <c r="F18" s="82"/>
      <c r="G18" s="82"/>
      <c r="H18" s="82"/>
      <c r="I18" s="82"/>
      <c r="J18" s="82"/>
      <c r="K18" s="87"/>
      <c r="L18" s="10" t="s">
        <v>578</v>
      </c>
      <c r="M18" s="10" t="s">
        <v>18</v>
      </c>
      <c r="N18" s="87"/>
      <c r="O18" s="87"/>
      <c r="P18" s="87"/>
      <c r="Q18" s="87"/>
    </row>
    <row r="19" spans="1:17" ht="110.25" customHeight="1" x14ac:dyDescent="0.25">
      <c r="A19" s="2" t="s">
        <v>28</v>
      </c>
      <c r="B19" s="86" t="str">
        <f>[28]MIR!$B$15</f>
        <v>Contribuir a tener una Hacienda Pública Municipal Fortalecida</v>
      </c>
      <c r="C19" s="86"/>
      <c r="D19" s="86"/>
      <c r="E19" s="86" t="str">
        <f>[28]MIR!$C$15</f>
        <v>Porcentaje del cumplimiento de la actualización de catastro e instrumentos de recaudación</v>
      </c>
      <c r="F19" s="86"/>
      <c r="G19" s="86" t="str">
        <f>[28]MIR!$G$15</f>
        <v>Actualizacion de Instrumentos Recaudados=(Porcentaje Recaudacion/Porcentaje no Recaudacion ) * 100 AIR=(PR/PNR)*100</v>
      </c>
      <c r="H19" s="86"/>
      <c r="I19" s="96" t="str">
        <f>[28]MIR!$H$15</f>
        <v>Registro de Catastro
Urbano. Acta de
revisión y actualización
los instrumentos de
recaudación</v>
      </c>
      <c r="J19" s="86"/>
      <c r="K19" s="52" t="s">
        <v>578</v>
      </c>
      <c r="L19" s="11">
        <v>3</v>
      </c>
      <c r="M19" s="81" t="s">
        <v>606</v>
      </c>
      <c r="N19" s="78" t="s">
        <v>608</v>
      </c>
      <c r="O19" s="5">
        <v>0.75</v>
      </c>
      <c r="P19" s="96" t="s">
        <v>51</v>
      </c>
      <c r="Q19" s="86"/>
    </row>
    <row r="20" spans="1:17" ht="119.25" customHeight="1" x14ac:dyDescent="0.25">
      <c r="A20" s="2" t="s">
        <v>29</v>
      </c>
      <c r="B20" s="86" t="str">
        <f>[28]MIR!$B$16</f>
        <v>El municipio de Eduardo Neri tiene una eficiente recaudación de impuestos sobre la propiedad inmobiliaria</v>
      </c>
      <c r="C20" s="86"/>
      <c r="D20" s="86"/>
      <c r="E20" s="86" t="str">
        <f>[28]MIR!$C$16</f>
        <v>Tasa en la recaudación de impuesto sobre la propiedad inmobiliaria</v>
      </c>
      <c r="F20" s="86"/>
      <c r="G20" s="86" t="str">
        <f>[28]MIR!$G$16</f>
        <v>Porcentaje en Cobros =( No. De cuentas Registradas / No. De no Registradas) * 100 C=(NCT/NNR)*100</v>
      </c>
      <c r="H20" s="86"/>
      <c r="I20" s="96" t="str">
        <f>[28]MIR!$H$16</f>
        <v>Informe mensual de pagos de propietarios inmobiliarios que recibieron una carta invitación, generado y ubicado en la Dirección Catastro Municipal.</v>
      </c>
      <c r="J20" s="86"/>
      <c r="K20" s="52" t="s">
        <v>578</v>
      </c>
      <c r="L20" s="77">
        <v>3</v>
      </c>
      <c r="M20" s="81" t="s">
        <v>606</v>
      </c>
      <c r="N20" s="78" t="s">
        <v>608</v>
      </c>
      <c r="O20" s="5">
        <v>0.75</v>
      </c>
      <c r="P20" s="96" t="s">
        <v>51</v>
      </c>
      <c r="Q20" s="86"/>
    </row>
    <row r="21" spans="1:17" ht="128.25" customHeight="1" x14ac:dyDescent="0.25">
      <c r="A21" s="2" t="s">
        <v>78</v>
      </c>
      <c r="B21" s="86" t="str">
        <f>[28]MIR!$B$17</f>
        <v>Cartera vencida recuperada.</v>
      </c>
      <c r="C21" s="86"/>
      <c r="D21" s="86"/>
      <c r="E21" s="86" t="str">
        <f>[28]MIR!$C$17</f>
        <v>Porcentaje de contribuyentes
que forman parte de la recuperación de cartera vencida</v>
      </c>
      <c r="F21" s="86"/>
      <c r="G21" s="86" t="str">
        <f>[28]MIR!$G$17</f>
        <v>Porcentaje de Rezagos  =( No. De contribuyentes con adeudo/ No. De contribuyentes al corriente con el Pago) 100 PR=(NCA/NCP)*100</v>
      </c>
      <c r="H21" s="86"/>
      <c r="I21" s="96" t="str">
        <f>[28]MIR!$H$17</f>
        <v>Informe mensual de pagos de propietarios inmobiliarios que recibieron una carta invitación, generado y ubicado en la Dirección Catastro Municipal.</v>
      </c>
      <c r="J21" s="86"/>
      <c r="K21" s="52" t="s">
        <v>578</v>
      </c>
      <c r="L21" s="77">
        <v>3</v>
      </c>
      <c r="M21" s="81" t="s">
        <v>606</v>
      </c>
      <c r="N21" s="78" t="s">
        <v>608</v>
      </c>
      <c r="O21" s="5">
        <v>0.75</v>
      </c>
      <c r="P21" s="96" t="s">
        <v>51</v>
      </c>
      <c r="Q21" s="86"/>
    </row>
    <row r="22" spans="1:17" ht="97.5" customHeight="1" x14ac:dyDescent="0.25">
      <c r="A22" s="2" t="s">
        <v>79</v>
      </c>
      <c r="B22" s="86" t="str">
        <f>[28]MIR!$B$21</f>
        <v>Cobro de impuestos sobre propiedad inmobiliaria supervisados</v>
      </c>
      <c r="C22" s="86"/>
      <c r="D22" s="86"/>
      <c r="E22" s="86" t="str">
        <f>[28]MIR!$C$21</f>
        <v>Porcentaje de supervisiones realizadas verificando el adecuado cobro de impuesto sobre propiedad inmobiliaria</v>
      </c>
      <c r="F22" s="86"/>
      <c r="G22" s="86" t="str">
        <f>[28]MIR!$G$21</f>
        <v>Porcentaje en Cobros =( No. De cuentas Registradas / No. De no Registradas) * 100 C=(NCT/NNR)*100</v>
      </c>
      <c r="H22" s="86"/>
      <c r="I22" s="96" t="str">
        <f>[28]MIR!$H$21</f>
        <v xml:space="preserve">Informe mensual de actividades e ingresos, generado y ubicado en la Dirección de Catastro Municipal
</v>
      </c>
      <c r="J22" s="86"/>
      <c r="K22" s="52" t="s">
        <v>578</v>
      </c>
      <c r="L22" s="77">
        <v>3</v>
      </c>
      <c r="M22" s="81" t="s">
        <v>606</v>
      </c>
      <c r="N22" s="78" t="s">
        <v>608</v>
      </c>
      <c r="O22" s="5">
        <v>0.75</v>
      </c>
      <c r="P22" s="96" t="s">
        <v>51</v>
      </c>
      <c r="Q22" s="86"/>
    </row>
    <row r="23" spans="1:17" x14ac:dyDescent="0.25">
      <c r="A23" s="94" t="s">
        <v>30</v>
      </c>
      <c r="B23" s="94"/>
      <c r="C23" s="94"/>
      <c r="D23" s="94"/>
      <c r="E23" s="94"/>
      <c r="F23" s="94"/>
      <c r="G23" s="94"/>
      <c r="H23" s="94"/>
      <c r="I23" s="94"/>
      <c r="J23" s="94"/>
      <c r="K23" s="94"/>
      <c r="L23" s="94"/>
      <c r="M23" s="94"/>
      <c r="N23" s="94"/>
      <c r="O23" s="94"/>
      <c r="P23" s="94"/>
      <c r="Q23" s="94"/>
    </row>
    <row r="24" spans="1:17" ht="105" customHeight="1" x14ac:dyDescent="0.25">
      <c r="A24" s="3" t="s">
        <v>89</v>
      </c>
      <c r="B24" s="86" t="str">
        <f>[28]MIR!$B$18</f>
        <v>Realizar campañas de descuento</v>
      </c>
      <c r="C24" s="86"/>
      <c r="D24" s="86"/>
      <c r="E24" s="86" t="str">
        <f>[28]MIR!$C$18</f>
        <v>Porcentaje de avance en la implementación
de estrategias recaudatorias</v>
      </c>
      <c r="F24" s="86"/>
      <c r="G24" s="86" t="str">
        <f>[28]MIR!$G$18</f>
        <v>Porcentaje de Convenios =( No. Proyectos no programados / No. De Proyectos Programados) * 100 PC=(NPT/NPP)*100</v>
      </c>
      <c r="H24" s="86"/>
      <c r="I24" s="96" t="str">
        <f>[28]MIR!$H$18</f>
        <v xml:space="preserve">Informe mensual de
cartas invitación
entregadas, generado y
ubicado en la Dirección
de Catastro Municipa </v>
      </c>
      <c r="J24" s="86"/>
      <c r="K24" s="72" t="s">
        <v>578</v>
      </c>
      <c r="L24" s="73">
        <v>3</v>
      </c>
      <c r="M24" s="81" t="s">
        <v>606</v>
      </c>
      <c r="N24" s="78" t="s">
        <v>608</v>
      </c>
      <c r="O24" s="5">
        <v>0.75</v>
      </c>
      <c r="P24" s="96" t="s">
        <v>51</v>
      </c>
      <c r="Q24" s="86"/>
    </row>
    <row r="25" spans="1:17" ht="109.5" customHeight="1" x14ac:dyDescent="0.25">
      <c r="A25" s="3" t="s">
        <v>81</v>
      </c>
      <c r="B25" s="98" t="str">
        <f>[28]MIR!$B$19</f>
        <v>Implementar estrategias recaudatorias</v>
      </c>
      <c r="C25" s="99"/>
      <c r="D25" s="100"/>
      <c r="E25" s="98" t="str">
        <f>[28]MIR!$C$19</f>
        <v>Porcentaje de avance en la implementación
de estrategias recaudatorias</v>
      </c>
      <c r="F25" s="100"/>
      <c r="G25" s="98" t="str">
        <f>[28]MIR!$G$19</f>
        <v>Porcentaje de Estrategias Recaudadas  =( No. Estrategiad Recaudadas/ No. Estrategiad no Recaudadas) * 100 PBD=(NER/ENR)*100</v>
      </c>
      <c r="H25" s="100"/>
      <c r="I25" s="101" t="str">
        <f>[28]MIR!$H$18</f>
        <v xml:space="preserve">Informe mensual de
cartas invitación
entregadas, generado y
ubicado en la Dirección
de Catastro Municipa </v>
      </c>
      <c r="J25" s="102"/>
      <c r="K25" s="52" t="s">
        <v>577</v>
      </c>
      <c r="L25" s="77">
        <v>3</v>
      </c>
      <c r="M25" s="81" t="s">
        <v>606</v>
      </c>
      <c r="N25" s="78" t="s">
        <v>608</v>
      </c>
      <c r="O25" s="5">
        <v>0.75</v>
      </c>
      <c r="P25" s="96" t="s">
        <v>51</v>
      </c>
      <c r="Q25" s="86"/>
    </row>
    <row r="26" spans="1:17" ht="103.5" customHeight="1" x14ac:dyDescent="0.25">
      <c r="A26" s="3" t="s">
        <v>82</v>
      </c>
      <c r="B26" s="98" t="str">
        <f>[28]MIR!$B$20</f>
        <v>Modernizar el Sistema Catastra</v>
      </c>
      <c r="C26" s="99"/>
      <c r="D26" s="100"/>
      <c r="E26" s="98" t="str">
        <f>[28]MIR!$C$20</f>
        <v>Porcentaje de actualización del Sistema Catastral</v>
      </c>
      <c r="F26" s="100"/>
      <c r="G26" s="98" t="str">
        <f>[28]MIR!$G$20</f>
        <v>Porcentaje Vinculacion Informacion =( No. Informacion de otras areas / No. Informacion por parte de Catastro) * 100 PVI=(NIA/NPC)*100</v>
      </c>
      <c r="H26" s="100"/>
      <c r="I26" s="101" t="str">
        <f>[28]MIR!$H$20</f>
        <v>Tarjeta Informativa de avance de Actualización de Sistemas de Catastral, generado y ubicado en la Dirección de Catastro Municipal</v>
      </c>
      <c r="J26" s="102"/>
      <c r="K26" s="52" t="s">
        <v>578</v>
      </c>
      <c r="L26" s="77">
        <v>3</v>
      </c>
      <c r="M26" s="81" t="s">
        <v>606</v>
      </c>
      <c r="N26" s="78" t="s">
        <v>608</v>
      </c>
      <c r="O26" s="5">
        <v>0.75</v>
      </c>
      <c r="P26" s="96" t="s">
        <v>51</v>
      </c>
      <c r="Q26" s="86"/>
    </row>
    <row r="27" spans="1:17" ht="82.5" customHeight="1" x14ac:dyDescent="0.25">
      <c r="A27" s="3" t="s">
        <v>84</v>
      </c>
      <c r="B27" s="98" t="str">
        <f>[28]MIR!$B$22</f>
        <v>Integrar expedientes catastrales</v>
      </c>
      <c r="C27" s="99"/>
      <c r="D27" s="100"/>
      <c r="E27" s="98" t="str">
        <f>[28]MIR!$C$22</f>
        <v>Porcentaje de actualización de información
catastral archivada en expedientes</v>
      </c>
      <c r="F27" s="100"/>
      <c r="G27" s="122" t="str">
        <f>[28]MIR!$G$22</f>
        <v>Porcentaje de Evaluacion =( No. Resultados Archivados  / No. De Total del Padron) * 100 PEV=(NRA/NTP)*100</v>
      </c>
      <c r="H27" s="123"/>
      <c r="I27" s="101" t="str">
        <f>[28]MIR!$H$22</f>
        <v>Informe mensual de actividades, generado y ubicado en la Dirección de Catastro Municipa</v>
      </c>
      <c r="J27" s="102"/>
      <c r="K27" s="52" t="s">
        <v>578</v>
      </c>
      <c r="L27" s="77">
        <v>3</v>
      </c>
      <c r="M27" s="81" t="s">
        <v>606</v>
      </c>
      <c r="N27" s="78" t="s">
        <v>608</v>
      </c>
      <c r="O27" s="5">
        <v>0.75</v>
      </c>
      <c r="P27" s="96" t="s">
        <v>51</v>
      </c>
      <c r="Q27" s="86"/>
    </row>
    <row r="28" spans="1:17" x14ac:dyDescent="0.25">
      <c r="A28" s="1"/>
      <c r="B28" s="1"/>
      <c r="C28" s="1"/>
      <c r="D28" s="1"/>
      <c r="E28" s="1"/>
      <c r="F28" s="1"/>
      <c r="G28" s="1"/>
      <c r="H28" s="1"/>
      <c r="I28" s="1"/>
      <c r="J28" s="1"/>
      <c r="K28" s="1"/>
      <c r="L28" s="1"/>
      <c r="M28" s="1"/>
      <c r="N28" s="1"/>
      <c r="O28" s="1"/>
      <c r="P28" s="1"/>
      <c r="Q28" s="1"/>
    </row>
    <row r="29" spans="1:17" x14ac:dyDescent="0.25">
      <c r="A29" s="1"/>
      <c r="B29" s="1"/>
      <c r="C29" s="1"/>
      <c r="D29" s="1"/>
      <c r="E29" s="1"/>
      <c r="F29" s="1"/>
      <c r="G29" s="1"/>
      <c r="H29" s="1"/>
      <c r="I29" s="1"/>
      <c r="J29" s="1"/>
      <c r="K29" s="1"/>
      <c r="L29" s="1"/>
      <c r="M29" s="1"/>
      <c r="N29" s="1"/>
      <c r="O29" s="1"/>
      <c r="P29" s="1"/>
      <c r="Q29" s="1"/>
    </row>
    <row r="30" spans="1:17" x14ac:dyDescent="0.25">
      <c r="A30" s="1"/>
      <c r="B30" s="1"/>
      <c r="C30" s="1"/>
      <c r="D30" s="1"/>
      <c r="E30" s="1"/>
      <c r="F30" s="1"/>
      <c r="G30" s="1"/>
      <c r="H30" s="1"/>
      <c r="I30" s="1"/>
      <c r="J30" s="1"/>
      <c r="K30" s="1"/>
      <c r="L30" s="1"/>
      <c r="M30" s="1"/>
      <c r="N30" s="1"/>
      <c r="O30" s="1"/>
      <c r="P30" s="1"/>
      <c r="Q30" s="1"/>
    </row>
    <row r="31" spans="1:17" x14ac:dyDescent="0.25">
      <c r="A31" s="1"/>
      <c r="B31" s="1"/>
      <c r="C31" s="1"/>
      <c r="D31" s="1"/>
      <c r="E31" s="1"/>
      <c r="F31" s="1"/>
      <c r="G31" s="1"/>
      <c r="H31" s="1"/>
      <c r="I31" s="1"/>
      <c r="J31" s="1"/>
      <c r="K31" s="1"/>
      <c r="L31" s="1"/>
      <c r="M31" s="1"/>
      <c r="N31" s="1"/>
      <c r="O31" s="1"/>
      <c r="P31" s="1"/>
      <c r="Q31" s="1"/>
    </row>
    <row r="32" spans="1:17"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7"/>
      <c r="G33" s="97"/>
      <c r="H33" s="97"/>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I26:J26"/>
    <mergeCell ref="F33:H34"/>
    <mergeCell ref="B27:D27"/>
    <mergeCell ref="E27:F27"/>
    <mergeCell ref="G26:H26"/>
    <mergeCell ref="G27:H27"/>
    <mergeCell ref="P27:Q27"/>
    <mergeCell ref="A23:Q23"/>
    <mergeCell ref="B24:D24"/>
    <mergeCell ref="E24:F24"/>
    <mergeCell ref="G24:H24"/>
    <mergeCell ref="I24:J24"/>
    <mergeCell ref="P24:Q24"/>
    <mergeCell ref="B25:D25"/>
    <mergeCell ref="B26:D26"/>
    <mergeCell ref="E25:F25"/>
    <mergeCell ref="E26:F26"/>
    <mergeCell ref="I27:J27"/>
    <mergeCell ref="G25:H25"/>
    <mergeCell ref="P25:Q25"/>
    <mergeCell ref="P26:Q26"/>
    <mergeCell ref="I25:J25"/>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0866141732283472" right="0.70866141732283472" top="0.74803149606299213" bottom="0.74803149606299213" header="0.31496062992125984" footer="0.31496062992125984"/>
  <pageSetup scale="53"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zoomScale="57" zoomScaleNormal="57" zoomScaleSheetLayoutView="70" workbookViewId="0">
      <selection activeCell="M19" sqref="M19:N19"/>
    </sheetView>
  </sheetViews>
  <sheetFormatPr baseColWidth="10" defaultColWidth="10.875" defaultRowHeight="15.75" x14ac:dyDescent="0.25"/>
  <cols>
    <col min="1" max="1" width="13.75" customWidth="1"/>
    <col min="3" max="3" width="6.875" customWidth="1"/>
    <col min="4" max="4" width="18.125" customWidth="1"/>
    <col min="6" max="6" width="11.625" customWidth="1"/>
    <col min="8" max="8" width="12.875" customWidth="1"/>
    <col min="9" max="9" width="13.375" customWidth="1"/>
    <col min="10" max="10" width="13.875" customWidth="1"/>
    <col min="11" max="11" width="14" customWidth="1"/>
    <col min="12" max="14" width="13.125" customWidth="1"/>
    <col min="15" max="15" width="11.875" customWidth="1"/>
    <col min="17" max="17" width="5.75" customWidth="1"/>
  </cols>
  <sheetData>
    <row r="1" spans="1:17" ht="30" customHeight="1" x14ac:dyDescent="0.25">
      <c r="A1" s="1"/>
      <c r="B1" s="1"/>
      <c r="C1" s="1"/>
      <c r="D1" s="1"/>
      <c r="E1" s="1"/>
      <c r="F1" s="1"/>
      <c r="G1" s="1"/>
      <c r="H1" s="1"/>
      <c r="I1" s="1"/>
      <c r="J1" s="1"/>
      <c r="K1" s="1"/>
      <c r="L1" s="1"/>
      <c r="M1" s="1"/>
      <c r="N1" s="1"/>
      <c r="O1" s="1"/>
      <c r="P1" s="1"/>
      <c r="Q1" s="1"/>
    </row>
    <row r="2" spans="1:17" ht="33" customHeight="1"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273" t="s">
        <v>573</v>
      </c>
      <c r="E8" s="86"/>
      <c r="F8" s="86"/>
      <c r="G8" s="86"/>
      <c r="H8" s="86"/>
      <c r="I8" s="87" t="s">
        <v>1</v>
      </c>
      <c r="J8" s="88" t="s">
        <v>50</v>
      </c>
      <c r="K8" s="88"/>
      <c r="L8" s="82" t="s">
        <v>2</v>
      </c>
      <c r="M8" s="255" t="str">
        <f>[29]MIR!$C$7</f>
        <v>Programa 20. Finanzas Eficaces</v>
      </c>
      <c r="N8" s="86"/>
      <c r="O8" s="87" t="s">
        <v>3</v>
      </c>
      <c r="P8" s="273" t="s">
        <v>574</v>
      </c>
      <c r="Q8" s="86"/>
    </row>
    <row r="9" spans="1:17" ht="61.5" customHeight="1" x14ac:dyDescent="0.25">
      <c r="A9" s="82"/>
      <c r="B9" s="82"/>
      <c r="C9" s="82"/>
      <c r="D9" s="86"/>
      <c r="E9" s="86"/>
      <c r="F9" s="86"/>
      <c r="G9" s="86"/>
      <c r="H9" s="86"/>
      <c r="I9" s="87"/>
      <c r="J9" s="88"/>
      <c r="K9" s="88"/>
      <c r="L9" s="82"/>
      <c r="M9" s="86"/>
      <c r="N9" s="86"/>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10" t="s">
        <v>4</v>
      </c>
      <c r="B11" s="258" t="s">
        <v>138</v>
      </c>
      <c r="C11" s="91"/>
      <c r="D11" s="91"/>
      <c r="E11" s="92"/>
      <c r="F11" s="10" t="s">
        <v>5</v>
      </c>
      <c r="G11" s="258" t="s">
        <v>403</v>
      </c>
      <c r="H11" s="91"/>
      <c r="I11" s="91"/>
      <c r="J11" s="91"/>
      <c r="K11" s="91"/>
      <c r="L11" s="92"/>
      <c r="M11" s="7" t="s">
        <v>6</v>
      </c>
      <c r="N11" s="258" t="s">
        <v>446</v>
      </c>
      <c r="O11" s="91"/>
      <c r="P11" s="91"/>
      <c r="Q11" s="92"/>
    </row>
    <row r="12" spans="1:17"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255" t="str">
        <f>[29]MIR!$C$8</f>
        <v>ESTRATEGIA TRANSVERSAL.  Dimensión Administrativa y Ciudadana.</v>
      </c>
      <c r="C13" s="86"/>
      <c r="D13" s="82" t="s">
        <v>8</v>
      </c>
      <c r="E13" s="255" t="str">
        <f>[29]MIR!$C$9</f>
        <v>Consolidar una Administración Municipal caracterizada por su eficiencia, honestidad y transparencia colaborando con la ciudadanía por el bien común cumpliendo con las atribuciones, brindando una atención de calidad y solución a los problemas con respeto y garantía de los derechos humanos de la población.</v>
      </c>
      <c r="F13" s="86"/>
      <c r="G13" s="86"/>
      <c r="H13" s="82" t="s">
        <v>9</v>
      </c>
      <c r="I13" s="255" t="str">
        <f>[29]MIR!$C$10</f>
        <v>1.- Consolidar una Administración Municipal transparente y simplificada en los trámites. 2.- Transparentar las finanzas públicas optimizando la utilización de los recursos  públicos conforme a la  normatividad. 3.- Mejorar estrategias de recaudación de ingresos. 4.- Lograr en tiempo y forma la elaboración de los informes trimestrales y cuenta pública.</v>
      </c>
      <c r="J13" s="86"/>
      <c r="K13" s="86"/>
      <c r="L13" s="86"/>
      <c r="M13" s="87" t="s">
        <v>10</v>
      </c>
      <c r="N13" s="255" t="str">
        <f>[29]MIR!$C$11</f>
        <v>20.1 Impulsar un incremento en la recaudación de impuestos incentivando el pago del mismo. 20.2 Planeación responsable del gasto. 20.3 Transparencia en el ingreso y gasto de la Administración Pública Municipal, así como en las adquisiciones.</v>
      </c>
      <c r="O13" s="86"/>
      <c r="P13" s="86"/>
      <c r="Q13" s="86"/>
    </row>
    <row r="14" spans="1:17" ht="134.25" customHeight="1" x14ac:dyDescent="0.25">
      <c r="A14" s="87"/>
      <c r="B14" s="86"/>
      <c r="C14" s="86"/>
      <c r="D14" s="82"/>
      <c r="E14" s="86"/>
      <c r="F14" s="86"/>
      <c r="G14" s="86"/>
      <c r="H14" s="82"/>
      <c r="I14" s="86"/>
      <c r="J14" s="86"/>
      <c r="K14" s="86"/>
      <c r="L14" s="86"/>
      <c r="M14" s="87"/>
      <c r="N14" s="86"/>
      <c r="O14" s="86"/>
      <c r="P14" s="86"/>
      <c r="Q14" s="86"/>
    </row>
    <row r="15" spans="1:17" ht="27.75" customHeight="1"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54" t="s">
        <v>578</v>
      </c>
      <c r="M18" s="10" t="s">
        <v>18</v>
      </c>
      <c r="N18" s="87"/>
      <c r="O18" s="87"/>
      <c r="P18" s="87"/>
      <c r="Q18" s="87"/>
    </row>
    <row r="19" spans="1:18" ht="113.25" customHeight="1" x14ac:dyDescent="0.25">
      <c r="A19" s="2" t="s">
        <v>28</v>
      </c>
      <c r="B19" s="274" t="str">
        <f>[29]MIR!$B$15</f>
        <v xml:space="preserve">Cumplimiento en tiempo y forma la presentacion de informacion contable </v>
      </c>
      <c r="C19" s="86"/>
      <c r="D19" s="86"/>
      <c r="E19" s="106" t="str">
        <f>[29]MIR!$C$15</f>
        <v>Porcentaje de integración</v>
      </c>
      <c r="F19" s="106"/>
      <c r="G19" s="86" t="str">
        <f>[29]MIR!$G$15</f>
        <v>Porcentaje de Integración=(Documentos entregados/documentos requeridos)*100. PINT=(DOCE/DOCR)*100</v>
      </c>
      <c r="H19" s="86"/>
      <c r="I19" s="96" t="str">
        <f>[29]MIR!$H$15</f>
        <v>Informes Financieros y Cuenta Pública entregada ante la Auditoria Superior del Estado, Archivo Interno de Tesorería, Reporte del Programa Operativo Anual.</v>
      </c>
      <c r="J19" s="86"/>
      <c r="K19" s="62" t="s">
        <v>578</v>
      </c>
      <c r="L19" s="11">
        <v>3</v>
      </c>
      <c r="M19" s="81" t="s">
        <v>606</v>
      </c>
      <c r="N19" s="78" t="s">
        <v>608</v>
      </c>
      <c r="O19" s="5">
        <v>0.75</v>
      </c>
      <c r="P19" s="274" t="s">
        <v>585</v>
      </c>
      <c r="Q19" s="86"/>
    </row>
    <row r="20" spans="1:18" ht="114" customHeight="1" x14ac:dyDescent="0.25">
      <c r="A20" s="2" t="s">
        <v>29</v>
      </c>
      <c r="B20" s="86" t="str">
        <f>[29]MIR!$B$16</f>
        <v xml:space="preserve">Proceso eficiente  para administrar la contabilidad </v>
      </c>
      <c r="C20" s="86"/>
      <c r="D20" s="86"/>
      <c r="E20" s="86" t="str">
        <f>[29]MIR!$C$16</f>
        <v>Porcentaje de cumplimiento</v>
      </c>
      <c r="F20" s="86"/>
      <c r="G20" s="86" t="str">
        <f>[29]MIR!$G$16</f>
        <v>Porcentaje de Cumplimiento=(Leyes utilizadas/Leyes Requeridas)*100. PC=LU/LR*100</v>
      </c>
      <c r="H20" s="86"/>
      <c r="I20" s="96" t="str">
        <f>[29]MIR!$H$16</f>
        <v>Informes Financieros y Cuenta Pública entregada ante la Auditoria Superior del Estado, Archivo Interno de Tesorería, Reporte del Programa Operativo Anual.</v>
      </c>
      <c r="J20" s="86"/>
      <c r="K20" s="62" t="s">
        <v>578</v>
      </c>
      <c r="L20" s="77">
        <v>3</v>
      </c>
      <c r="M20" s="81" t="s">
        <v>606</v>
      </c>
      <c r="N20" s="78" t="s">
        <v>608</v>
      </c>
      <c r="O20" s="5">
        <v>0.75</v>
      </c>
      <c r="P20" s="275" t="str">
        <f t="shared" ref="P20" si="0">$P$19</f>
        <v>Dirección de Contabilidad</v>
      </c>
      <c r="Q20" s="86"/>
    </row>
    <row r="21" spans="1:18" ht="111.75" customHeight="1" x14ac:dyDescent="0.25">
      <c r="A21" s="2" t="s">
        <v>78</v>
      </c>
      <c r="B21" s="86" t="str">
        <f>[29]MIR!$B$17</f>
        <v>Organización en la integración y control de la información financiera.</v>
      </c>
      <c r="C21" s="86"/>
      <c r="D21" s="86"/>
      <c r="E21" s="86" t="str">
        <f>'[30]MIR  '!$C$15</f>
        <v>Porcentaje de informes</v>
      </c>
      <c r="F21" s="86"/>
      <c r="G21" s="86" t="str">
        <f>'[30]MIR  '!$G$15</f>
        <v>Porcentaje de Informes=(No. De Informes Entregado/No, de Informes Solicitados)*100</v>
      </c>
      <c r="H21" s="86"/>
      <c r="I21" s="96" t="str">
        <f>'[30]MIR  '!$H$15</f>
        <v>Informes Financieros y Cuenta Pública entregada ante la Auditoria Superior del Estado, Archivo Interno de Tesorería, Reporte del Programa Operativo Anual.</v>
      </c>
      <c r="J21" s="86"/>
      <c r="K21" s="62" t="s">
        <v>578</v>
      </c>
      <c r="L21" s="77">
        <v>3</v>
      </c>
      <c r="M21" s="81" t="s">
        <v>606</v>
      </c>
      <c r="N21" s="78" t="s">
        <v>608</v>
      </c>
      <c r="O21" s="5">
        <v>0.75</v>
      </c>
      <c r="P21" s="275" t="str">
        <f t="shared" ref="P21" si="1">$P$19</f>
        <v>Dirección de Contabilidad</v>
      </c>
      <c r="Q21" s="86"/>
    </row>
    <row r="22" spans="1:18" ht="94.5" customHeight="1" x14ac:dyDescent="0.25">
      <c r="A22" s="2" t="s">
        <v>79</v>
      </c>
      <c r="B22" s="86" t="str">
        <f>[29]MIR!$B$21</f>
        <v>Dispersión de la nomina quincenal a cada uno de los trabajores del H. Ayuntamiento.</v>
      </c>
      <c r="C22" s="86"/>
      <c r="D22" s="86"/>
      <c r="E22" s="86" t="str">
        <f>'[30]MIR  '!$C$18</f>
        <v>Reglamento Interno (porcentaje)</v>
      </c>
      <c r="F22" s="86"/>
      <c r="G22" s="86" t="str">
        <f>'[30]MIR  '!$G$18</f>
        <v>Porcentaje de Reglamentos = (No.de Reglamentos Autorizados/Número de Áreas funcionales) *100. PR=(NRA/NAF)*100</v>
      </c>
      <c r="H22" s="86"/>
      <c r="I22" s="96" t="str">
        <f>'[30]MIR  '!$H$18</f>
        <v>Informes Financieros y Cuenta Pública entregada ante la Auditoria Superior del Estado, Archivo Interno de Tesorería, Reporte del Programa Operativo Anual.</v>
      </c>
      <c r="J22" s="86"/>
      <c r="K22" s="62" t="s">
        <v>578</v>
      </c>
      <c r="L22" s="77">
        <v>3</v>
      </c>
      <c r="M22" s="81" t="s">
        <v>606</v>
      </c>
      <c r="N22" s="78" t="s">
        <v>608</v>
      </c>
      <c r="O22" s="5">
        <v>0.75</v>
      </c>
      <c r="P22" s="275" t="str">
        <f t="shared" ref="P22" si="2">$P$19</f>
        <v>Dirección de Contabilidad</v>
      </c>
      <c r="Q22" s="86"/>
    </row>
    <row r="23" spans="1:18" x14ac:dyDescent="0.25">
      <c r="A23" s="94" t="s">
        <v>30</v>
      </c>
      <c r="B23" s="94"/>
      <c r="C23" s="94"/>
      <c r="D23" s="94"/>
      <c r="E23" s="94"/>
      <c r="F23" s="94"/>
      <c r="G23" s="94"/>
      <c r="H23" s="94"/>
      <c r="I23" s="94"/>
      <c r="J23" s="94"/>
      <c r="K23" s="94"/>
      <c r="L23" s="94"/>
      <c r="M23" s="94"/>
      <c r="N23" s="94"/>
      <c r="O23" s="94"/>
      <c r="P23" s="94"/>
      <c r="Q23" s="94"/>
    </row>
    <row r="24" spans="1:18" ht="96.75" customHeight="1" x14ac:dyDescent="0.25">
      <c r="A24" s="3" t="s">
        <v>89</v>
      </c>
      <c r="B24" s="86" t="str">
        <f>[29]MIR!$B$18</f>
        <v>Integración y captura de la información financiera, presupuestal y contable.</v>
      </c>
      <c r="C24" s="86"/>
      <c r="D24" s="86"/>
      <c r="E24" s="86" t="str">
        <f>[29]MIR!$C$18</f>
        <v>Porcentaje de integracion</v>
      </c>
      <c r="F24" s="86"/>
      <c r="G24" s="86" t="str">
        <f>[29]MIR!$G$18</f>
        <v>Porcentaje de Recepción = (Información Entregada/Información Solicitada)*100. PR=(IE/IS)*100</v>
      </c>
      <c r="H24" s="86"/>
      <c r="I24" s="276" t="str">
        <f>'[30]MIR  '!$H$16</f>
        <v>Informes Financieros y Cuenta Pública entregada ante la Auditoria Superior del Estado, Archivo Interno de Tesorería, Reporte del Programa Operativo Anual.</v>
      </c>
      <c r="J24" s="211"/>
      <c r="K24" s="28" t="str">
        <f>$K$21</f>
        <v>Trimestral</v>
      </c>
      <c r="L24" s="73">
        <v>3</v>
      </c>
      <c r="M24" s="81" t="s">
        <v>606</v>
      </c>
      <c r="N24" s="78" t="s">
        <v>608</v>
      </c>
      <c r="O24" s="5">
        <v>0.75</v>
      </c>
      <c r="P24" s="275" t="str">
        <f t="shared" ref="P24" si="3">$P$19</f>
        <v>Dirección de Contabilidad</v>
      </c>
      <c r="Q24" s="86"/>
    </row>
    <row r="25" spans="1:18" ht="94.5" customHeight="1" x14ac:dyDescent="0.25">
      <c r="A25" s="3" t="s">
        <v>81</v>
      </c>
      <c r="B25" s="86" t="str">
        <f>[29]MIR!$B$19</f>
        <v>Emitir los estados financieros mensualmente, para ver la situación que guarda el municipio.</v>
      </c>
      <c r="C25" s="86"/>
      <c r="D25" s="86"/>
      <c r="E25" s="98" t="str">
        <f>[29]MIR!$C$19</f>
        <v>Estados Financieros Integrados</v>
      </c>
      <c r="F25" s="100"/>
      <c r="G25" s="86" t="str">
        <f>'[30]MIR  '!$G$17</f>
        <v xml:space="preserve">Porcentaje de Expedientes Integrados = (Información Entregada/Información Solicitada)*100. PEI=(IE/IS)*100. </v>
      </c>
      <c r="H25" s="86"/>
      <c r="I25" s="276" t="str">
        <f>'[30]MIR  '!$H$17</f>
        <v>Informes Financieros y Cuenta Pública entregada ante la Auditoria Superior del Estado, Archivo Interno de Tesorería, Reporte del Programa Operativo Anual.</v>
      </c>
      <c r="J25" s="211"/>
      <c r="K25" s="28" t="str">
        <f>$K$21</f>
        <v>Trimestral</v>
      </c>
      <c r="L25" s="77">
        <v>3</v>
      </c>
      <c r="M25" s="81" t="s">
        <v>606</v>
      </c>
      <c r="N25" s="78" t="s">
        <v>608</v>
      </c>
      <c r="O25" s="5">
        <v>0.75</v>
      </c>
      <c r="P25" s="275" t="str">
        <f t="shared" ref="P25" si="4">$P$19</f>
        <v>Dirección de Contabilidad</v>
      </c>
      <c r="Q25" s="86"/>
      <c r="R25" t="s">
        <v>34</v>
      </c>
    </row>
    <row r="26" spans="1:18" ht="90" customHeight="1" x14ac:dyDescent="0.25">
      <c r="A26" s="3" t="s">
        <v>82</v>
      </c>
      <c r="B26" s="98" t="str">
        <f>[29]MIR!$B$20</f>
        <v>Cumplimiento de las funciones y objetivos de las diferentes áreas.</v>
      </c>
      <c r="C26" s="99"/>
      <c r="D26" s="100"/>
      <c r="E26" s="98" t="str">
        <f>[29]MIR!$C$20</f>
        <v>Reglamento Interno (porcentaje)</v>
      </c>
      <c r="F26" s="100"/>
      <c r="G26" s="98" t="str">
        <f>[29]MIR!$G$20</f>
        <v>Porcentaje de Reglamentos = (No.de Reglamentos Autorizados/Número de Áreas funcionales) *100. PR=(NRA/NAF)*100</v>
      </c>
      <c r="H26" s="100"/>
      <c r="I26" s="266" t="str">
        <f>[29]MIR!$H$20</f>
        <v>Informes Financieros y Cuenta Pública entregada ante la Auditoria Superior del Estado, Archivo Interno de Tesorería, Reporte del Programa Operativo Anual.</v>
      </c>
      <c r="J26" s="267"/>
      <c r="K26" s="28" t="str">
        <f>$K$21</f>
        <v>Trimestral</v>
      </c>
      <c r="L26" s="77">
        <v>3</v>
      </c>
      <c r="M26" s="81" t="s">
        <v>606</v>
      </c>
      <c r="N26" s="78" t="s">
        <v>608</v>
      </c>
      <c r="O26" s="5">
        <v>0.75</v>
      </c>
      <c r="P26" s="275" t="str">
        <f t="shared" ref="P26" si="5">$P$19</f>
        <v>Dirección de Contabilidad</v>
      </c>
      <c r="Q26" s="86"/>
    </row>
    <row r="27" spans="1:18" ht="94.5" customHeight="1" x14ac:dyDescent="0.25">
      <c r="A27" s="3" t="s">
        <v>84</v>
      </c>
      <c r="B27" s="86" t="str">
        <f>[29]MIR!$B$22</f>
        <v>Elaboración de las declaraciones mensuales para el pago de Impuestos Federales y Estatales.</v>
      </c>
      <c r="C27" s="86"/>
      <c r="D27" s="86"/>
      <c r="E27" s="86" t="str">
        <f>'[30]MIR  '!$C$20</f>
        <v>Porcentaje de eventos</v>
      </c>
      <c r="F27" s="86"/>
      <c r="G27" s="86" t="str">
        <f>[29]MIR!$G$22</f>
        <v>Porcentaje de eventos=(Eventos realizados/Eventos Programados)*100. PE=(ER/EP)*100</v>
      </c>
      <c r="H27" s="86"/>
      <c r="I27" s="86" t="str">
        <f>'[30]MIR  '!$H$20</f>
        <v>Reportes y notas informativas.</v>
      </c>
      <c r="J27" s="86"/>
      <c r="K27" s="28" t="str">
        <f>$K$21</f>
        <v>Trimestral</v>
      </c>
      <c r="L27" s="77">
        <v>3</v>
      </c>
      <c r="M27" s="81" t="s">
        <v>606</v>
      </c>
      <c r="N27" s="78" t="s">
        <v>608</v>
      </c>
      <c r="O27" s="5">
        <v>0.75</v>
      </c>
      <c r="P27" s="275" t="str">
        <f t="shared" ref="P27" si="6">$P$19</f>
        <v>Dirección de Contabilidad</v>
      </c>
      <c r="Q27" s="86"/>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7"/>
      <c r="G33" s="97"/>
      <c r="H33" s="97"/>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F33:H34"/>
    <mergeCell ref="B25:D25"/>
    <mergeCell ref="E25:F25"/>
    <mergeCell ref="G25:H25"/>
    <mergeCell ref="I25:J25"/>
    <mergeCell ref="B26:D26"/>
    <mergeCell ref="G26:H26"/>
    <mergeCell ref="I26:J26"/>
    <mergeCell ref="E26:F26"/>
    <mergeCell ref="P25:Q25"/>
    <mergeCell ref="B27:D27"/>
    <mergeCell ref="E27:F27"/>
    <mergeCell ref="G27:H27"/>
    <mergeCell ref="I27:J27"/>
    <mergeCell ref="P27:Q27"/>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0866141732283472" right="0.70866141732283472" top="0.74803149606299213" bottom="0.74803149606299213" header="0.31496062992125984" footer="0.31496062992125984"/>
  <pageSetup scale="53" orientation="landscape" horizontalDpi="4294967292"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opLeftCell="A22" zoomScale="59" zoomScaleNormal="59" zoomScaleSheetLayoutView="70" workbookViewId="0">
      <selection activeCell="M25" sqref="M25:N25"/>
    </sheetView>
  </sheetViews>
  <sheetFormatPr baseColWidth="10" defaultColWidth="10.875" defaultRowHeight="15.75" x14ac:dyDescent="0.25"/>
  <cols>
    <col min="1" max="1" width="15" customWidth="1"/>
    <col min="3" max="3" width="6.875" customWidth="1"/>
    <col min="4" max="4" width="21.625" customWidth="1"/>
    <col min="6" max="6" width="9.75" customWidth="1"/>
    <col min="8" max="8" width="12.875" customWidth="1"/>
    <col min="9" max="9" width="13.375" customWidth="1"/>
    <col min="10" max="10" width="13.5" customWidth="1"/>
    <col min="11" max="11" width="13.875" customWidth="1"/>
    <col min="12" max="12" width="11.875" customWidth="1"/>
    <col min="13" max="13" width="14.5" customWidth="1"/>
    <col min="14" max="14" width="14.875" customWidth="1"/>
    <col min="15" max="15" width="10.25" customWidth="1"/>
    <col min="17" max="17" width="6" customWidth="1"/>
  </cols>
  <sheetData>
    <row r="1" spans="1:17" ht="30.75" customHeight="1" x14ac:dyDescent="0.25">
      <c r="A1" s="1"/>
      <c r="B1" s="1"/>
      <c r="C1" s="1"/>
      <c r="D1" s="1"/>
      <c r="E1" s="1"/>
      <c r="F1" s="1"/>
      <c r="G1" s="1"/>
      <c r="H1" s="1"/>
      <c r="I1" s="1"/>
      <c r="J1" s="1"/>
      <c r="K1" s="1"/>
      <c r="L1" s="1"/>
      <c r="M1" s="1"/>
      <c r="N1" s="1"/>
      <c r="O1" s="1"/>
      <c r="P1" s="1"/>
      <c r="Q1" s="1"/>
    </row>
    <row r="2" spans="1:17" ht="32.25" customHeight="1"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273" t="s">
        <v>573</v>
      </c>
      <c r="E8" s="86"/>
      <c r="F8" s="86"/>
      <c r="G8" s="86"/>
      <c r="H8" s="86"/>
      <c r="I8" s="87" t="s">
        <v>1</v>
      </c>
      <c r="J8" s="88" t="s">
        <v>49</v>
      </c>
      <c r="K8" s="88"/>
      <c r="L8" s="87" t="s">
        <v>2</v>
      </c>
      <c r="M8" s="277" t="str">
        <f>[31]MIR!$C$7</f>
        <v>Programa 20. Finanzas Eficaces</v>
      </c>
      <c r="N8" s="86"/>
      <c r="O8" s="87" t="s">
        <v>3</v>
      </c>
      <c r="P8" s="273" t="s">
        <v>574</v>
      </c>
      <c r="Q8" s="86"/>
    </row>
    <row r="9" spans="1:17" ht="61.5" customHeight="1" x14ac:dyDescent="0.25">
      <c r="A9" s="82"/>
      <c r="B9" s="82"/>
      <c r="C9" s="82"/>
      <c r="D9" s="86"/>
      <c r="E9" s="86"/>
      <c r="F9" s="86"/>
      <c r="G9" s="86"/>
      <c r="H9" s="86"/>
      <c r="I9" s="87"/>
      <c r="J9" s="88"/>
      <c r="K9" s="88"/>
      <c r="L9" s="87"/>
      <c r="M9" s="86"/>
      <c r="N9" s="86"/>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10" t="s">
        <v>4</v>
      </c>
      <c r="B11" s="104" t="s">
        <v>138</v>
      </c>
      <c r="C11" s="91"/>
      <c r="D11" s="91"/>
      <c r="E11" s="92"/>
      <c r="F11" s="10" t="s">
        <v>5</v>
      </c>
      <c r="G11" s="104" t="s">
        <v>403</v>
      </c>
      <c r="H11" s="91"/>
      <c r="I11" s="91"/>
      <c r="J11" s="91"/>
      <c r="K11" s="91"/>
      <c r="L11" s="92"/>
      <c r="M11" s="7" t="s">
        <v>6</v>
      </c>
      <c r="N11" s="104" t="s">
        <v>404</v>
      </c>
      <c r="O11" s="91"/>
      <c r="P11" s="91"/>
      <c r="Q11" s="92"/>
    </row>
    <row r="12" spans="1:17"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277" t="str">
        <f>[31]MIR!$C$8</f>
        <v>Eje Transversal  : Dimension Admnistrativa y Ciudadana</v>
      </c>
      <c r="C13" s="86"/>
      <c r="D13" s="82" t="s">
        <v>8</v>
      </c>
      <c r="E13" s="277" t="str">
        <f>[31]MIR!$C$9</f>
        <v>Consolidar una Administración Municipal caracterizada por su eficiencia, honestidad y transparencia colaborando con la ciudadanía por el bien común cumpliendo con las atribuciones, brindando una atención de calidad y solución a los problemas con respeto y garantía de los derechos humanos de la población.</v>
      </c>
      <c r="F13" s="86"/>
      <c r="G13" s="86"/>
      <c r="H13" s="82" t="s">
        <v>9</v>
      </c>
      <c r="I13" s="277" t="str">
        <f>[31]MIR!$C$10</f>
        <v>1.-Consolidar una Administración Municipal transparente y simplificada en los trámites.  2.- Transparentar las finanzas públicas optimizando la utilización de los recursos públicos conforme a la normatividad. 3.- Lograr en tiempo y forma la elaboración de los  informes trimestrales y cuenta pública.</v>
      </c>
      <c r="J13" s="86"/>
      <c r="K13" s="86"/>
      <c r="L13" s="86"/>
      <c r="M13" s="87" t="s">
        <v>10</v>
      </c>
      <c r="N13" s="277" t="str">
        <f>[31]MIR!$C$11</f>
        <v>20.2 Planeación responsable del gasto. 20.3 Transparencia en el ingreso y gasto de la Administración Pública Municipal, así como en las adquisiciones.</v>
      </c>
      <c r="O13" s="86"/>
      <c r="P13" s="86"/>
      <c r="Q13" s="86"/>
    </row>
    <row r="14" spans="1:17" ht="142.5" customHeight="1" x14ac:dyDescent="0.25">
      <c r="A14" s="87"/>
      <c r="B14" s="86"/>
      <c r="C14" s="86"/>
      <c r="D14" s="82"/>
      <c r="E14" s="86"/>
      <c r="F14" s="86"/>
      <c r="G14" s="86"/>
      <c r="H14" s="82"/>
      <c r="I14" s="86"/>
      <c r="J14" s="86"/>
      <c r="K14" s="86"/>
      <c r="L14" s="86"/>
      <c r="M14" s="87"/>
      <c r="N14" s="86"/>
      <c r="O14" s="86"/>
      <c r="P14" s="86"/>
      <c r="Q14" s="86"/>
    </row>
    <row r="15" spans="1:17"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10" t="s">
        <v>578</v>
      </c>
      <c r="M18" s="10" t="s">
        <v>18</v>
      </c>
      <c r="N18" s="87"/>
      <c r="O18" s="87"/>
      <c r="P18" s="87"/>
      <c r="Q18" s="87"/>
    </row>
    <row r="19" spans="1:18" ht="110.25" customHeight="1" x14ac:dyDescent="0.25">
      <c r="A19" s="2" t="s">
        <v>28</v>
      </c>
      <c r="B19" s="86" t="str">
        <f>[31]MIR!$B$15</f>
        <v>Contribuir a la integraciòn de la cuenta pùblica atraves de la aplicaciòn de la normatividad establecida por el CONAC.</v>
      </c>
      <c r="C19" s="86"/>
      <c r="D19" s="86"/>
      <c r="E19" s="86" t="str">
        <f>[31]MIR!$C$15</f>
        <v>Porcentaje de cumplimiento de obligaciones de Armonizaciòn contable y rendiciòn de cuentas.</v>
      </c>
      <c r="F19" s="86"/>
      <c r="G19" s="86" t="str">
        <f>[31]MIR!$G$15</f>
        <v>Porcentaje de Integración=(Documentos entregados/documentos requeridos)*100. PINT=(DOCE/DOCR)*100</v>
      </c>
      <c r="H19" s="86"/>
      <c r="I19" s="96" t="str">
        <f>[31]MIR!$H$15</f>
        <v>Informes Financieros y Cuenta Publica entregada ante la Auditoria Superior del Estado, Archivo Interno de Tesoreria, Reporte del Programa Operativo Anual.</v>
      </c>
      <c r="J19" s="86"/>
      <c r="K19" s="62" t="s">
        <v>578</v>
      </c>
      <c r="L19" s="11">
        <v>3</v>
      </c>
      <c r="M19" s="81" t="s">
        <v>606</v>
      </c>
      <c r="N19" s="78" t="s">
        <v>608</v>
      </c>
      <c r="O19" s="5">
        <v>0.75</v>
      </c>
      <c r="P19" s="96" t="s">
        <v>49</v>
      </c>
      <c r="Q19" s="86"/>
    </row>
    <row r="20" spans="1:18" ht="108.75" customHeight="1" x14ac:dyDescent="0.25">
      <c r="A20" s="2" t="s">
        <v>29</v>
      </c>
      <c r="B20" s="86" t="str">
        <f>[31]MIR!$B$16</f>
        <v>Informaion oportuna ala cuidadania interesada en conocer como se administran las recursos publicos.</v>
      </c>
      <c r="C20" s="86"/>
      <c r="D20" s="86"/>
      <c r="E20" s="86" t="str">
        <f>[31]MIR!$C$16</f>
        <v>Porcentaje de reportes de situaciòn financiera publicados.</v>
      </c>
      <c r="F20" s="86"/>
      <c r="G20" s="86" t="str">
        <f>[31]MIR!$G$16</f>
        <v>Porcentaje de Integración=(Documentos entregados/documentos requeridos)*100. PINT=(DOCE/DOCR)*100</v>
      </c>
      <c r="H20" s="86"/>
      <c r="I20" s="96" t="str">
        <f>[31]MIR!$H$16</f>
        <v>Informes Financieros y Cuenta Publica entregada ante la Auditoria Superior del Estado, Archivo Interno de Tesoreria, Reporte del Programa Operativo Anual.</v>
      </c>
      <c r="J20" s="86"/>
      <c r="K20" s="62" t="s">
        <v>578</v>
      </c>
      <c r="L20" s="77">
        <v>3</v>
      </c>
      <c r="M20" s="81" t="s">
        <v>606</v>
      </c>
      <c r="N20" s="78" t="s">
        <v>608</v>
      </c>
      <c r="O20" s="5">
        <v>0.75</v>
      </c>
      <c r="P20" s="96" t="s">
        <v>49</v>
      </c>
      <c r="Q20" s="86"/>
    </row>
    <row r="21" spans="1:18" ht="111" customHeight="1" x14ac:dyDescent="0.25">
      <c r="A21" s="2" t="str">
        <f>$A$22</f>
        <v>Componente 2</v>
      </c>
      <c r="B21" s="98" t="str">
        <f>$B$22</f>
        <v>Actualizacion de portal de transparencia para rendir cuentas al publico</v>
      </c>
      <c r="C21" s="99"/>
      <c r="D21" s="100"/>
      <c r="E21" s="98" t="str">
        <f>$E$22</f>
        <v>Porcentaje de informaciòn registrada.</v>
      </c>
      <c r="F21" s="100"/>
      <c r="G21" s="98" t="str">
        <f>$G$22</f>
        <v>Porcentaje de Integración=(Documentos entregados/documentos requeridos)*100. PINT=(DOCE/DOCR)*100</v>
      </c>
      <c r="H21" s="100"/>
      <c r="I21" s="101" t="str">
        <f>$I$22</f>
        <v>Informes Financieros y Cuenta Publica entregada ante la Auditoria Superior del Estado, Archivo Interno de Tesoreria, Reporte del Programa Operativo Anual.</v>
      </c>
      <c r="J21" s="102"/>
      <c r="K21" s="62" t="s">
        <v>578</v>
      </c>
      <c r="L21" s="77">
        <v>3</v>
      </c>
      <c r="M21" s="81" t="s">
        <v>606</v>
      </c>
      <c r="N21" s="78" t="s">
        <v>608</v>
      </c>
      <c r="O21" s="5">
        <v>0.75</v>
      </c>
      <c r="P21" s="96" t="s">
        <v>49</v>
      </c>
      <c r="Q21" s="86"/>
    </row>
    <row r="22" spans="1:18" ht="102" customHeight="1" x14ac:dyDescent="0.25">
      <c r="A22" s="2" t="s">
        <v>79</v>
      </c>
      <c r="B22" s="98" t="str">
        <f>[31]MIR!$B$21</f>
        <v>Actualizacion de portal de transparencia para rendir cuentas al publico</v>
      </c>
      <c r="C22" s="99"/>
      <c r="D22" s="100"/>
      <c r="E22" s="98" t="str">
        <f>[31]MIR!$C$21</f>
        <v>Porcentaje de informaciòn registrada.</v>
      </c>
      <c r="F22" s="100"/>
      <c r="G22" s="98" t="str">
        <f>[31]MIR!$G$21</f>
        <v>Porcentaje de Integración=(Documentos entregados/documentos requeridos)*100. PINT=(DOCE/DOCR)*100</v>
      </c>
      <c r="H22" s="100"/>
      <c r="I22" s="101" t="str">
        <f>[31]MIR!$H$21</f>
        <v>Informes Financieros y Cuenta Publica entregada ante la Auditoria Superior del Estado, Archivo Interno de Tesoreria, Reporte del Programa Operativo Anual.</v>
      </c>
      <c r="J22" s="102"/>
      <c r="K22" s="62" t="s">
        <v>578</v>
      </c>
      <c r="L22" s="77">
        <v>3</v>
      </c>
      <c r="M22" s="81" t="s">
        <v>606</v>
      </c>
      <c r="N22" s="78" t="s">
        <v>608</v>
      </c>
      <c r="O22" s="5">
        <v>0.75</v>
      </c>
      <c r="P22" s="101" t="s">
        <v>49</v>
      </c>
      <c r="Q22" s="102"/>
    </row>
    <row r="23" spans="1:18" ht="24" customHeight="1" x14ac:dyDescent="0.25">
      <c r="A23" s="94" t="s">
        <v>30</v>
      </c>
      <c r="B23" s="94"/>
      <c r="C23" s="94"/>
      <c r="D23" s="94"/>
      <c r="E23" s="94"/>
      <c r="F23" s="94"/>
      <c r="G23" s="94"/>
      <c r="H23" s="94"/>
      <c r="I23" s="94"/>
      <c r="J23" s="94"/>
      <c r="K23" s="94"/>
      <c r="L23" s="94"/>
      <c r="M23" s="94"/>
      <c r="N23" s="94"/>
      <c r="O23" s="94"/>
      <c r="P23" s="94"/>
      <c r="Q23" s="94"/>
    </row>
    <row r="24" spans="1:18" ht="111" customHeight="1" x14ac:dyDescent="0.25">
      <c r="A24" s="3" t="s">
        <v>89</v>
      </c>
      <c r="B24" s="86" t="str">
        <f>[31]MIR!$B$18</f>
        <v>Recepciòn Mensual de la informaciòn finaciera, presupuestal y contable.</v>
      </c>
      <c r="C24" s="86"/>
      <c r="D24" s="86"/>
      <c r="E24" s="86" t="str">
        <f>[31]MIR!$C$18</f>
        <v>Porcentaje de informes entregados.</v>
      </c>
      <c r="F24" s="86"/>
      <c r="G24" s="86" t="str">
        <f>[31]MIR!$G$18</f>
        <v>Porcentaje de Integración=(Documentos entregados/documentos requeridos)*100. PINT=(DOCE/DOCR)*100</v>
      </c>
      <c r="H24" s="86"/>
      <c r="I24" s="96" t="str">
        <f>[31]MIR!$H$18</f>
        <v>Informes Financieros y Cuenta Publica entregada ante la Auditoria Superior del Estado, Archivo Interno de Tesoreria, Reporte del Programa Operativo Anual.</v>
      </c>
      <c r="J24" s="86"/>
      <c r="K24" s="62" t="s">
        <v>578</v>
      </c>
      <c r="L24" s="73">
        <v>3</v>
      </c>
      <c r="M24" s="81" t="s">
        <v>606</v>
      </c>
      <c r="N24" s="78" t="s">
        <v>608</v>
      </c>
      <c r="O24" s="5">
        <v>0.75</v>
      </c>
      <c r="P24" s="96" t="s">
        <v>49</v>
      </c>
      <c r="Q24" s="86"/>
      <c r="R24" t="s">
        <v>34</v>
      </c>
    </row>
    <row r="25" spans="1:18" ht="102" customHeight="1" x14ac:dyDescent="0.25">
      <c r="A25" s="3" t="s">
        <v>81</v>
      </c>
      <c r="B25" s="86" t="str">
        <f>[31]MIR!$B$19</f>
        <v>Integraciòn Mensual de la informaciòn financiera, presupuestal y contable.</v>
      </c>
      <c r="C25" s="86"/>
      <c r="D25" s="86"/>
      <c r="E25" s="86" t="str">
        <f>[31]MIR!$C$19</f>
        <v xml:space="preserve">Porcentaje de avance </v>
      </c>
      <c r="F25" s="86"/>
      <c r="G25" s="86" t="str">
        <f>[31]MIR!$G$19</f>
        <v>Porcentaje de Integración=(Documentos entregados/documentos requeridos)*100. PINT=(DOCE/DOCR)*100</v>
      </c>
      <c r="H25" s="86"/>
      <c r="I25" s="96" t="str">
        <f>[31]MIR!$H$19</f>
        <v>Informes Financieros y Cuenta Publica entregada ante la Auditoria Superior del Estado, Archivo Interno de Tesoreria, Reporte del Programa Operativo Anual.</v>
      </c>
      <c r="J25" s="86"/>
      <c r="K25" s="62" t="s">
        <v>578</v>
      </c>
      <c r="L25" s="77">
        <v>3</v>
      </c>
      <c r="M25" s="81" t="s">
        <v>606</v>
      </c>
      <c r="N25" s="78" t="s">
        <v>608</v>
      </c>
      <c r="O25" s="5">
        <v>0.75</v>
      </c>
      <c r="P25" s="96" t="s">
        <v>49</v>
      </c>
      <c r="Q25" s="86"/>
    </row>
    <row r="26" spans="1:18" ht="103.5" customHeight="1" x14ac:dyDescent="0.25">
      <c r="A26" s="3" t="s">
        <v>82</v>
      </c>
      <c r="B26" s="98" t="str">
        <f>[31]MIR!$B$20</f>
        <v>Registro Mensual de la informaciòn contable y presupuestal.</v>
      </c>
      <c r="C26" s="99"/>
      <c r="D26" s="100"/>
      <c r="E26" s="98" t="str">
        <f>[31]MIR!$C$20</f>
        <v>Porcentaje de informaciòn registrada.</v>
      </c>
      <c r="F26" s="100"/>
      <c r="G26" s="98" t="str">
        <f>[31]MIR!$G$20</f>
        <v>Porcentaje de Integración=(Documentos entregados/documentos requeridos)*100. PINT=(DOCE/DOCR)*100</v>
      </c>
      <c r="H26" s="100"/>
      <c r="I26" s="101" t="str">
        <f>[31]MIR!$H$20</f>
        <v>Informes Financieros y Cuenta Publica entregada ante la Auditoria Superior del Estado, Archivo Interno de Tesoreria, Reporte del Programa Operativo Anual.</v>
      </c>
      <c r="J26" s="102"/>
      <c r="K26" s="62" t="s">
        <v>578</v>
      </c>
      <c r="L26" s="77">
        <v>3</v>
      </c>
      <c r="M26" s="81" t="s">
        <v>606</v>
      </c>
      <c r="N26" s="78" t="s">
        <v>608</v>
      </c>
      <c r="O26" s="5">
        <v>0.75</v>
      </c>
      <c r="P26" s="96" t="s">
        <v>49</v>
      </c>
      <c r="Q26" s="86"/>
    </row>
    <row r="27" spans="1:18" ht="105" customHeight="1" x14ac:dyDescent="0.25">
      <c r="A27" s="3" t="s">
        <v>594</v>
      </c>
      <c r="B27" s="86" t="str">
        <f>[31]MIR!$B$22</f>
        <v>Apoyo de recursos economicos para contratacion de personal.</v>
      </c>
      <c r="C27" s="86"/>
      <c r="D27" s="86"/>
      <c r="E27" s="86" t="str">
        <f>[31]MIR!$C$22</f>
        <v xml:space="preserve">Porcentaje de integracion del personal </v>
      </c>
      <c r="F27" s="86"/>
      <c r="G27" s="86" t="str">
        <f>[31]MIR!$G$22</f>
        <v>Porcentaje de Integración=(Documentos entregados/documentos requeridos)*100. PINT=(DOCE/DOCR)*100</v>
      </c>
      <c r="H27" s="86"/>
      <c r="I27" s="86" t="str">
        <f>[31]MIR!$H$22</f>
        <v>Informes Financieros y Cuenta Publica entregada ante la Auditoria Superior del Estado, Archivo Interno de Tesoreria, Reporte del Programa Operativo Anual.</v>
      </c>
      <c r="J27" s="86"/>
      <c r="K27" s="62" t="s">
        <v>578</v>
      </c>
      <c r="L27" s="77">
        <v>3</v>
      </c>
      <c r="M27" s="81" t="s">
        <v>606</v>
      </c>
      <c r="N27" s="78" t="s">
        <v>608</v>
      </c>
      <c r="O27" s="5">
        <v>0.75</v>
      </c>
      <c r="P27" s="96" t="s">
        <v>49</v>
      </c>
      <c r="Q27" s="86"/>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7"/>
      <c r="G33" s="97"/>
      <c r="H33" s="97"/>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s="1" customFormat="1" x14ac:dyDescent="0.25">
      <c r="F36"/>
    </row>
    <row r="37" spans="1:17" s="1" customFormat="1" x14ac:dyDescent="0.25"/>
    <row r="38" spans="1:17" s="1" customFormat="1" x14ac:dyDescent="0.25"/>
    <row r="39" spans="1:17" x14ac:dyDescent="0.25">
      <c r="A39" s="1"/>
      <c r="B39" s="1"/>
      <c r="C39" s="1"/>
      <c r="D39" s="1"/>
      <c r="E39" s="1"/>
      <c r="F39" s="1"/>
      <c r="G39" s="1"/>
      <c r="H39" s="1"/>
      <c r="I39" s="1"/>
      <c r="J39" s="1"/>
      <c r="K39" s="1"/>
      <c r="L39" s="1"/>
      <c r="M39" s="1"/>
      <c r="N39" s="1"/>
      <c r="O39" s="1"/>
      <c r="P39" s="1"/>
      <c r="Q39" s="1"/>
    </row>
  </sheetData>
  <mergeCells count="79">
    <mergeCell ref="F33:H34"/>
    <mergeCell ref="B25:D25"/>
    <mergeCell ref="E25:F25"/>
    <mergeCell ref="G25:H25"/>
    <mergeCell ref="I25:J25"/>
    <mergeCell ref="P25:Q25"/>
    <mergeCell ref="B27:D27"/>
    <mergeCell ref="E27:F27"/>
    <mergeCell ref="G27:H27"/>
    <mergeCell ref="I27:J27"/>
    <mergeCell ref="P27:Q27"/>
    <mergeCell ref="B26:D26"/>
    <mergeCell ref="E26:F26"/>
    <mergeCell ref="G26:H26"/>
    <mergeCell ref="I26:J26"/>
    <mergeCell ref="P26:Q26"/>
    <mergeCell ref="A23:Q23"/>
    <mergeCell ref="B24:D24"/>
    <mergeCell ref="E24:F24"/>
    <mergeCell ref="G24:H24"/>
    <mergeCell ref="I24:J24"/>
    <mergeCell ref="P24:Q24"/>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 ref="B21:D21"/>
    <mergeCell ref="E21:F21"/>
    <mergeCell ref="G21:H21"/>
    <mergeCell ref="I21:J21"/>
    <mergeCell ref="P21:Q21"/>
  </mergeCells>
  <pageMargins left="0.70866141732283472" right="0.70866141732283472" top="0.74803149606299213" bottom="0.74803149606299213" header="0.31496062992125984" footer="0.31496062992125984"/>
  <pageSetup scale="5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zoomScale="55" zoomScaleNormal="55" zoomScaleSheetLayoutView="70" workbookViewId="0">
      <selection activeCell="M19" sqref="M19:N19"/>
    </sheetView>
  </sheetViews>
  <sheetFormatPr baseColWidth="10" defaultColWidth="10.875" defaultRowHeight="15.75" x14ac:dyDescent="0.25"/>
  <cols>
    <col min="1" max="1" width="13.75" customWidth="1"/>
    <col min="3" max="3" width="6.875" customWidth="1"/>
    <col min="4" max="4" width="23.625" customWidth="1"/>
    <col min="6" max="6" width="9.375" customWidth="1"/>
    <col min="8" max="8" width="12.875" customWidth="1"/>
    <col min="9" max="9" width="13.375" customWidth="1"/>
    <col min="10" max="10" width="8.125" customWidth="1"/>
    <col min="11" max="11" width="14.875" customWidth="1"/>
    <col min="12" max="12" width="14.625" customWidth="1"/>
    <col min="13" max="13" width="14.5" customWidth="1"/>
    <col min="14" max="14" width="13.875" customWidth="1"/>
    <col min="15" max="15" width="12.25" customWidth="1"/>
    <col min="17" max="17" width="7.875" customWidth="1"/>
  </cols>
  <sheetData>
    <row r="1" spans="1:17" ht="23.25" customHeight="1" x14ac:dyDescent="0.25">
      <c r="A1" s="1"/>
      <c r="B1" s="1"/>
      <c r="C1" s="1"/>
      <c r="D1" s="1"/>
      <c r="E1" s="1"/>
      <c r="F1" s="1"/>
      <c r="G1" s="1"/>
      <c r="H1" s="1"/>
      <c r="I1" s="1"/>
      <c r="J1" s="1"/>
      <c r="K1" s="1"/>
      <c r="L1" s="1"/>
      <c r="M1" s="1"/>
      <c r="N1" s="1"/>
      <c r="O1" s="1"/>
      <c r="P1" s="1"/>
      <c r="Q1" s="1"/>
    </row>
    <row r="2" spans="1:17" ht="25.5" customHeight="1"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206" t="s">
        <v>527</v>
      </c>
      <c r="E8" s="86"/>
      <c r="F8" s="86"/>
      <c r="G8" s="86"/>
      <c r="H8" s="86"/>
      <c r="I8" s="87" t="s">
        <v>1</v>
      </c>
      <c r="J8" s="88" t="s">
        <v>48</v>
      </c>
      <c r="K8" s="88"/>
      <c r="L8" s="82" t="s">
        <v>2</v>
      </c>
      <c r="M8" s="277" t="str">
        <f>[32]MIR!$C$7</f>
        <v xml:space="preserve">21.- Administracion del Recurso Humano </v>
      </c>
      <c r="N8" s="86"/>
      <c r="O8" s="87" t="s">
        <v>3</v>
      </c>
      <c r="P8" s="206" t="s">
        <v>528</v>
      </c>
      <c r="Q8" s="86"/>
    </row>
    <row r="9" spans="1:17" ht="61.5" customHeight="1" x14ac:dyDescent="0.25">
      <c r="A9" s="82"/>
      <c r="B9" s="82"/>
      <c r="C9" s="82"/>
      <c r="D9" s="86"/>
      <c r="E9" s="86"/>
      <c r="F9" s="86"/>
      <c r="G9" s="86"/>
      <c r="H9" s="86"/>
      <c r="I9" s="87"/>
      <c r="J9" s="88"/>
      <c r="K9" s="88"/>
      <c r="L9" s="82"/>
      <c r="M9" s="86"/>
      <c r="N9" s="86"/>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10" t="s">
        <v>4</v>
      </c>
      <c r="B11" s="278" t="s">
        <v>447</v>
      </c>
      <c r="C11" s="91"/>
      <c r="D11" s="91"/>
      <c r="E11" s="92"/>
      <c r="F11" s="10" t="s">
        <v>5</v>
      </c>
      <c r="G11" s="279" t="s">
        <v>448</v>
      </c>
      <c r="H11" s="99"/>
      <c r="I11" s="99"/>
      <c r="J11" s="99"/>
      <c r="K11" s="99"/>
      <c r="L11" s="100"/>
      <c r="M11" s="7" t="s">
        <v>6</v>
      </c>
      <c r="N11" s="278" t="s">
        <v>431</v>
      </c>
      <c r="O11" s="91"/>
      <c r="P11" s="91"/>
      <c r="Q11" s="92"/>
    </row>
    <row r="12" spans="1:17" x14ac:dyDescent="0.25">
      <c r="A12" s="82" t="s">
        <v>25</v>
      </c>
      <c r="B12" s="82"/>
      <c r="C12" s="82"/>
      <c r="D12" s="82"/>
      <c r="E12" s="82"/>
      <c r="F12" s="82"/>
      <c r="G12" s="82"/>
      <c r="H12" s="82"/>
      <c r="I12" s="82"/>
      <c r="J12" s="82"/>
      <c r="K12" s="82"/>
      <c r="L12" s="82"/>
      <c r="M12" s="82"/>
      <c r="N12" s="82"/>
      <c r="O12" s="82"/>
      <c r="P12" s="82"/>
      <c r="Q12" s="82"/>
    </row>
    <row r="13" spans="1:17" ht="15.75" customHeight="1" x14ac:dyDescent="0.25">
      <c r="A13" s="87" t="s">
        <v>7</v>
      </c>
      <c r="B13" s="280" t="str">
        <f>'[32]POA '!$C$17</f>
        <v xml:space="preserve"> ESTRATEGIA TRANSVERSAL"DIMENSION ADMINISTRACION Y CUIDADANA"</v>
      </c>
      <c r="C13" s="86"/>
      <c r="D13" s="82" t="s">
        <v>8</v>
      </c>
      <c r="E13" s="281" t="str">
        <f>'[32]POA '!$C$18</f>
        <v xml:space="preserve">Ofrecer un servicio de administracion con calidad a traves del personal directivo, administrativo y operativo: fortaleciendo el clima laboral en la Administracion Municipal, creando un sentido de pertenencia que comprenda actividades en conjunto con otras areas desarrollando mejor cada actividad </v>
      </c>
      <c r="F13" s="110"/>
      <c r="G13" s="110"/>
      <c r="H13" s="82" t="s">
        <v>9</v>
      </c>
      <c r="I13" s="282" t="str">
        <f>'[32]POA '!$C$20</f>
        <v>Establecer un sistema integral, moderno y tranasparente que permita mejorar la admnistración pública municipal acorde a las condiciones actuales del municipio y a los cambios nacionales e internacionales.</v>
      </c>
      <c r="J13" s="283"/>
      <c r="K13" s="283"/>
      <c r="L13" s="284"/>
      <c r="M13" s="87" t="s">
        <v>10</v>
      </c>
      <c r="N13" s="280" t="str">
        <f>'[32]POA '!$C$21</f>
        <v>Implementar el Sistema Integral de información Administrativa y Financiera Municipal para mejorar los diferentes procesos de gestión y administración.</v>
      </c>
      <c r="O13" s="86"/>
      <c r="P13" s="86"/>
      <c r="Q13" s="86"/>
    </row>
    <row r="14" spans="1:17" ht="123" customHeight="1" x14ac:dyDescent="0.25">
      <c r="A14" s="87"/>
      <c r="B14" s="86"/>
      <c r="C14" s="86"/>
      <c r="D14" s="82"/>
      <c r="E14" s="110"/>
      <c r="F14" s="110"/>
      <c r="G14" s="110"/>
      <c r="H14" s="82"/>
      <c r="I14" s="285"/>
      <c r="J14" s="286"/>
      <c r="K14" s="286"/>
      <c r="L14" s="287"/>
      <c r="M14" s="87"/>
      <c r="N14" s="86"/>
      <c r="O14" s="86"/>
      <c r="P14" s="86"/>
      <c r="Q14" s="86"/>
    </row>
    <row r="15" spans="1:17"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23" t="s">
        <v>578</v>
      </c>
      <c r="M18" s="23" t="s">
        <v>18</v>
      </c>
      <c r="N18" s="87"/>
      <c r="O18" s="87"/>
      <c r="P18" s="87"/>
      <c r="Q18" s="87"/>
    </row>
    <row r="19" spans="1:18" ht="123.75" customHeight="1" x14ac:dyDescent="0.25">
      <c r="A19" s="2" t="s">
        <v>28</v>
      </c>
      <c r="B19" s="86" t="str">
        <f>[32]MIR!$B$15</f>
        <v xml:space="preserve">Estimular a los trabajadores monetariamente para mejorar las normativas, compromiso y apoyo a la administracion Municipal y la ciudadania. </v>
      </c>
      <c r="C19" s="86"/>
      <c r="D19" s="86"/>
      <c r="E19" s="98" t="str">
        <f>[32]MIR!$C$15</f>
        <v>Incentivos quincenales y aumentos</v>
      </c>
      <c r="F19" s="100"/>
      <c r="G19" s="86" t="str">
        <f>[32]MIR!$G$15</f>
        <v>Porcentaje de aumentos y compensacion =(Reuniones y trabajos con el Personal Realizadas/Reuniones de Capacitacion Programadas) *100. PC=(RPR/RCP)*100</v>
      </c>
      <c r="H19" s="86"/>
      <c r="I19" s="118" t="s">
        <v>209</v>
      </c>
      <c r="J19" s="141"/>
      <c r="K19" s="62" t="s">
        <v>578</v>
      </c>
      <c r="L19" s="11">
        <v>3</v>
      </c>
      <c r="M19" s="81" t="s">
        <v>606</v>
      </c>
      <c r="N19" s="78" t="s">
        <v>608</v>
      </c>
      <c r="O19" s="5">
        <v>0.75</v>
      </c>
      <c r="P19" s="119" t="s">
        <v>211</v>
      </c>
      <c r="Q19" s="86"/>
    </row>
    <row r="20" spans="1:18" ht="120.75" customHeight="1" x14ac:dyDescent="0.25">
      <c r="A20" s="2" t="s">
        <v>29</v>
      </c>
      <c r="B20" s="86" t="str">
        <f>[32]MIR!$B$16</f>
        <v>Mayor compromiso para alcanzar los objetivos laborales de los trabajadores en cada una de sus areas y comisiones desempeñadas despues de una buena capacitacion</v>
      </c>
      <c r="C20" s="86"/>
      <c r="D20" s="86"/>
      <c r="E20" s="98" t="str">
        <f>[32]MIR!$C$16</f>
        <v>Porcentaje de compromiso en los trabajadores</v>
      </c>
      <c r="F20" s="100"/>
      <c r="G20" s="86" t="s">
        <v>208</v>
      </c>
      <c r="H20" s="86"/>
      <c r="I20" s="96" t="s">
        <v>210</v>
      </c>
      <c r="J20" s="86"/>
      <c r="K20" s="62" t="s">
        <v>578</v>
      </c>
      <c r="L20" s="77">
        <v>3</v>
      </c>
      <c r="M20" s="81" t="s">
        <v>606</v>
      </c>
      <c r="N20" s="78" t="s">
        <v>608</v>
      </c>
      <c r="O20" s="5">
        <v>0.75</v>
      </c>
      <c r="P20" s="119" t="s">
        <v>211</v>
      </c>
      <c r="Q20" s="86"/>
    </row>
    <row r="21" spans="1:18" ht="108.75" customHeight="1" x14ac:dyDescent="0.25">
      <c r="A21" s="2" t="s">
        <v>78</v>
      </c>
      <c r="B21" s="86" t="str">
        <f>[32]MIR!$B$17</f>
        <v>Cada trabajador conoce sus funciones y obligaciones laborales para mejorar su desempeño,</v>
      </c>
      <c r="C21" s="86"/>
      <c r="D21" s="86"/>
      <c r="E21" s="86" t="str">
        <f>[32]MIR!$C$17</f>
        <v>No. De  Capacitaciones de informacion y capacitacion</v>
      </c>
      <c r="F21" s="86"/>
      <c r="G21" s="86" t="str">
        <f>[32]MIR!$G$17</f>
        <v>Porcentaje de Capacitación= (Cursos Realizados/Cursos Programados)*100. PCA=(CUR/CUP)*100</v>
      </c>
      <c r="H21" s="86"/>
      <c r="I21" s="96" t="str">
        <f>[32]MIR!$H$17</f>
        <v>Plan de formacion, capacitador y Listas de asistencia</v>
      </c>
      <c r="J21" s="86"/>
      <c r="K21" s="62" t="s">
        <v>578</v>
      </c>
      <c r="L21" s="77">
        <v>3</v>
      </c>
      <c r="M21" s="81" t="s">
        <v>606</v>
      </c>
      <c r="N21" s="78" t="s">
        <v>608</v>
      </c>
      <c r="O21" s="5">
        <v>0.75</v>
      </c>
      <c r="P21" s="119" t="s">
        <v>211</v>
      </c>
      <c r="Q21" s="86"/>
    </row>
    <row r="22" spans="1:18" ht="127.5" customHeight="1" x14ac:dyDescent="0.25">
      <c r="A22" s="2" t="s">
        <v>79</v>
      </c>
      <c r="B22" s="86" t="str">
        <f>[32]MIR!$B$21</f>
        <v>Capacitar, y mejorar el conocimiento, comunicación y disposicion de las areas y personal implicadas en una actividad.</v>
      </c>
      <c r="C22" s="86"/>
      <c r="D22" s="86"/>
      <c r="E22" s="86" t="str">
        <f>[32]MIR!$C$21</f>
        <v xml:space="preserve">Porcentaje de personal seleccionado en atencion a la ciudadania. </v>
      </c>
      <c r="F22" s="86"/>
      <c r="G22" s="86" t="str">
        <f>[32]MIR!$G$21</f>
        <v>Porcentaje de Actividades de Seleccionn=(Incorporacion de Personal/Total de Personas Incorporadass)*100. PAS=(IP/TPI)*100</v>
      </c>
      <c r="H22" s="86"/>
      <c r="I22" s="96" t="str">
        <f>[32]MIR!$H$21</f>
        <v>Lista de asistencia, curriculum de cada trabajador y Nomina</v>
      </c>
      <c r="J22" s="86"/>
      <c r="K22" s="62" t="s">
        <v>578</v>
      </c>
      <c r="L22" s="77">
        <v>3</v>
      </c>
      <c r="M22" s="81" t="s">
        <v>606</v>
      </c>
      <c r="N22" s="78" t="s">
        <v>608</v>
      </c>
      <c r="O22" s="5">
        <v>0.75</v>
      </c>
      <c r="P22" s="119" t="s">
        <v>211</v>
      </c>
      <c r="Q22" s="86"/>
    </row>
    <row r="23" spans="1:18" x14ac:dyDescent="0.25">
      <c r="A23" s="94" t="s">
        <v>30</v>
      </c>
      <c r="B23" s="94"/>
      <c r="C23" s="94"/>
      <c r="D23" s="94"/>
      <c r="E23" s="94"/>
      <c r="F23" s="94"/>
      <c r="G23" s="94"/>
      <c r="H23" s="94"/>
      <c r="I23" s="94"/>
      <c r="J23" s="94"/>
      <c r="K23" s="94"/>
      <c r="L23" s="94"/>
      <c r="M23" s="94"/>
      <c r="N23" s="94"/>
      <c r="O23" s="94"/>
      <c r="P23" s="94"/>
      <c r="Q23" s="94"/>
    </row>
    <row r="24" spans="1:18" ht="139.5" customHeight="1" x14ac:dyDescent="0.25">
      <c r="A24" s="3" t="s">
        <v>89</v>
      </c>
      <c r="B24" s="86" t="str">
        <f>[32]MIR!$B$18</f>
        <v>Cumplir en su totalidad con las tareas o indicaciones de cada trabajador al ser comisionado, permite un cumplimiento y eficiente participacion en las actividades</v>
      </c>
      <c r="C24" s="86"/>
      <c r="D24" s="86"/>
      <c r="E24" s="86" t="str">
        <f>[32]MIR!$C$18</f>
        <v>Numero de Capacitaciones por area.</v>
      </c>
      <c r="F24" s="86"/>
      <c r="G24" s="86" t="str">
        <f>[32]MIR!$G$18</f>
        <v>Porcentaje de  Capacitaciones Realizadas=(No. De Capacitaciones Realizadas/No. De Capacitaciones programadas)*100. PCR=(NCR/NCp)*100</v>
      </c>
      <c r="H24" s="86"/>
      <c r="I24" s="96" t="str">
        <f>[32]MIR!$H$18</f>
        <v>Plan de formacion, capacitador y Listas de asistencia</v>
      </c>
      <c r="J24" s="86"/>
      <c r="K24" s="62" t="s">
        <v>578</v>
      </c>
      <c r="L24" s="73">
        <v>3</v>
      </c>
      <c r="M24" s="81" t="s">
        <v>606</v>
      </c>
      <c r="N24" s="78" t="s">
        <v>608</v>
      </c>
      <c r="O24" s="5">
        <v>0.75</v>
      </c>
      <c r="P24" s="119" t="s">
        <v>211</v>
      </c>
      <c r="Q24" s="86"/>
    </row>
    <row r="25" spans="1:18" ht="113.25" customHeight="1" x14ac:dyDescent="0.25">
      <c r="A25" s="3" t="s">
        <v>81</v>
      </c>
      <c r="B25" s="86" t="str">
        <f>[32]MIR!$B$19</f>
        <v>Eficas atencion y excelente  trato a la ciudadania y colaboracion en las diferentes actividades que generen atencion ciudadana.</v>
      </c>
      <c r="C25" s="86"/>
      <c r="D25" s="86"/>
      <c r="E25" s="86" t="str">
        <f>[32]MIR!$C$19</f>
        <v>Numero de contrataciones</v>
      </c>
      <c r="F25" s="86"/>
      <c r="G25" s="86" t="s">
        <v>213</v>
      </c>
      <c r="H25" s="86"/>
      <c r="I25" s="96" t="str">
        <f>[32]MIR!$H$19</f>
        <v>Plan de incorporacion y perfiles del trabajador</v>
      </c>
      <c r="J25" s="86"/>
      <c r="K25" s="62" t="s">
        <v>578</v>
      </c>
      <c r="L25" s="77">
        <v>3</v>
      </c>
      <c r="M25" s="81" t="s">
        <v>606</v>
      </c>
      <c r="N25" s="78" t="s">
        <v>608</v>
      </c>
      <c r="O25" s="5">
        <v>0.75</v>
      </c>
      <c r="P25" s="119" t="s">
        <v>211</v>
      </c>
      <c r="Q25" s="86"/>
      <c r="R25" t="s">
        <v>34</v>
      </c>
    </row>
    <row r="26" spans="1:18" ht="99.75" customHeight="1" x14ac:dyDescent="0.25">
      <c r="A26" s="3" t="s">
        <v>82</v>
      </c>
      <c r="B26" s="98" t="str">
        <f>[32]MIR!$B$20</f>
        <v xml:space="preserve">Comisionar para tener mejor disposicion de los trabajadores para atender indicaciones cuando se comisionan a otra areas. </v>
      </c>
      <c r="C26" s="99"/>
      <c r="D26" s="100"/>
      <c r="E26" s="98" t="str">
        <f>[32]MIR!$C$20</f>
        <v>No. De Reuniones con los Directivos o Jefes inmediatos</v>
      </c>
      <c r="F26" s="100"/>
      <c r="G26" s="98" t="str">
        <f>[32]MIR!$G$20</f>
        <v>Porcentaje de Reuniones= (Reuniones Realizadas/Reuniones Programadas)*100. PR=(RR/RP)*100</v>
      </c>
      <c r="H26" s="100"/>
      <c r="I26" s="101" t="str">
        <f>[32]MIR!$H$20</f>
        <v xml:space="preserve">Plan Municipal y listas de asistencia </v>
      </c>
      <c r="J26" s="102"/>
      <c r="K26" s="62" t="s">
        <v>578</v>
      </c>
      <c r="L26" s="77">
        <v>3</v>
      </c>
      <c r="M26" s="81" t="s">
        <v>606</v>
      </c>
      <c r="N26" s="78" t="s">
        <v>608</v>
      </c>
      <c r="O26" s="5">
        <v>0.75</v>
      </c>
      <c r="P26" s="118" t="s">
        <v>211</v>
      </c>
      <c r="Q26" s="102"/>
    </row>
    <row r="27" spans="1:18" ht="111" customHeight="1" x14ac:dyDescent="0.25">
      <c r="A27" s="3" t="s">
        <v>84</v>
      </c>
      <c r="B27" s="86" t="str">
        <f>[32]MIR!$B$22</f>
        <v xml:space="preserve">obtener mejor participacion en conjunto para las actividades realizadas por el Ayuntamiento. </v>
      </c>
      <c r="C27" s="86"/>
      <c r="D27" s="86"/>
      <c r="E27" s="86" t="str">
        <f>[32]MIR!$C$22</f>
        <v xml:space="preserve">Numero de procesos de Selección de personal. </v>
      </c>
      <c r="F27" s="86"/>
      <c r="G27" s="86" t="s">
        <v>212</v>
      </c>
      <c r="H27" s="86"/>
      <c r="I27" s="86" t="str">
        <f>[32]MIR!$H$22</f>
        <v>Lista de asistencia, curriculum de cada trabajador y Nomina</v>
      </c>
      <c r="J27" s="86"/>
      <c r="K27" s="62" t="s">
        <v>578</v>
      </c>
      <c r="L27" s="77">
        <v>3</v>
      </c>
      <c r="M27" s="81" t="s">
        <v>606</v>
      </c>
      <c r="N27" s="78" t="s">
        <v>608</v>
      </c>
      <c r="O27" s="5">
        <v>0.75</v>
      </c>
      <c r="P27" s="119" t="s">
        <v>211</v>
      </c>
      <c r="Q27" s="86"/>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7"/>
      <c r="G33" s="97"/>
      <c r="H33" s="97"/>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F33:H34"/>
    <mergeCell ref="B25:D25"/>
    <mergeCell ref="E25:F25"/>
    <mergeCell ref="G25:H25"/>
    <mergeCell ref="I25:J25"/>
    <mergeCell ref="B26:D26"/>
    <mergeCell ref="E26:F26"/>
    <mergeCell ref="G26:H26"/>
    <mergeCell ref="I26:J26"/>
    <mergeCell ref="P25:Q25"/>
    <mergeCell ref="B27:D27"/>
    <mergeCell ref="E27:F27"/>
    <mergeCell ref="G27:H27"/>
    <mergeCell ref="I27:J27"/>
    <mergeCell ref="P27:Q27"/>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0866141732283472" right="0.70866141732283472" top="0.74803149606299213" bottom="0.74803149606299213" header="0.31496062992125984" footer="0.31496062992125984"/>
  <pageSetup scale="53" orientation="landscape" horizontalDpi="4294967292"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zoomScale="50" zoomScaleNormal="50" zoomScaleSheetLayoutView="70" workbookViewId="0">
      <selection activeCell="M19" sqref="M19:N19"/>
    </sheetView>
  </sheetViews>
  <sheetFormatPr baseColWidth="10" defaultColWidth="10.875" defaultRowHeight="15.75" x14ac:dyDescent="0.25"/>
  <cols>
    <col min="1" max="1" width="13.75" customWidth="1"/>
    <col min="3" max="3" width="6.875" customWidth="1"/>
    <col min="4" max="4" width="24.125" customWidth="1"/>
    <col min="6" max="6" width="9.125" customWidth="1"/>
    <col min="8" max="8" width="12.875" customWidth="1"/>
    <col min="9" max="9" width="13.375" customWidth="1"/>
    <col min="10" max="10" width="11.375" customWidth="1"/>
    <col min="11" max="11" width="14.375" customWidth="1"/>
    <col min="12" max="12" width="13.75" customWidth="1"/>
    <col min="13" max="14" width="14.125" customWidth="1"/>
    <col min="15" max="15" width="10.875" customWidth="1"/>
    <col min="17" max="17" width="8.375" customWidth="1"/>
  </cols>
  <sheetData>
    <row r="1" spans="1:17" ht="27.75" customHeight="1" x14ac:dyDescent="0.25">
      <c r="A1" s="1"/>
      <c r="B1" s="1"/>
      <c r="C1" s="1"/>
      <c r="D1" s="1"/>
      <c r="E1" s="1"/>
      <c r="F1" s="1"/>
      <c r="G1" s="1"/>
      <c r="H1" s="1"/>
      <c r="I1" s="1"/>
      <c r="J1" s="1"/>
      <c r="K1" s="1"/>
      <c r="L1" s="1"/>
      <c r="M1" s="1"/>
      <c r="N1" s="1"/>
      <c r="O1" s="1"/>
      <c r="P1" s="1"/>
      <c r="Q1" s="1"/>
    </row>
    <row r="2" spans="1:17" ht="29.25" customHeight="1"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206" t="s">
        <v>525</v>
      </c>
      <c r="E8" s="86"/>
      <c r="F8" s="86"/>
      <c r="G8" s="86"/>
      <c r="H8" s="86"/>
      <c r="I8" s="87" t="s">
        <v>1</v>
      </c>
      <c r="J8" s="88" t="s">
        <v>47</v>
      </c>
      <c r="K8" s="88"/>
      <c r="L8" s="87" t="s">
        <v>2</v>
      </c>
      <c r="M8" s="277" t="str">
        <f>'[33]MIR '!$C$7</f>
        <v>Programa 20. Finanzas Eficaces.</v>
      </c>
      <c r="N8" s="86"/>
      <c r="O8" s="87" t="s">
        <v>3</v>
      </c>
      <c r="P8" s="206" t="s">
        <v>526</v>
      </c>
      <c r="Q8" s="86"/>
    </row>
    <row r="9" spans="1:17" ht="61.5" customHeight="1" x14ac:dyDescent="0.25">
      <c r="A9" s="82"/>
      <c r="B9" s="82"/>
      <c r="C9" s="82"/>
      <c r="D9" s="86"/>
      <c r="E9" s="86"/>
      <c r="F9" s="86"/>
      <c r="G9" s="86"/>
      <c r="H9" s="86"/>
      <c r="I9" s="87"/>
      <c r="J9" s="88"/>
      <c r="K9" s="88"/>
      <c r="L9" s="87"/>
      <c r="M9" s="86"/>
      <c r="N9" s="86"/>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10" t="s">
        <v>4</v>
      </c>
      <c r="B11" s="288" t="str">
        <f>[33]POA!$AA$24</f>
        <v>1. Gobierno 2. Desarrollo Social 3. Desarrollo</v>
      </c>
      <c r="C11" s="91"/>
      <c r="D11" s="91"/>
      <c r="E11" s="92"/>
      <c r="F11" s="10" t="s">
        <v>5</v>
      </c>
      <c r="G11" s="278" t="s">
        <v>215</v>
      </c>
      <c r="H11" s="91"/>
      <c r="I11" s="91"/>
      <c r="J11" s="91"/>
      <c r="K11" s="91"/>
      <c r="L11" s="92"/>
      <c r="M11" s="7" t="s">
        <v>6</v>
      </c>
      <c r="N11" s="278" t="s">
        <v>431</v>
      </c>
      <c r="O11" s="91"/>
      <c r="P11" s="91"/>
      <c r="Q11" s="92"/>
    </row>
    <row r="12" spans="1:17"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277" t="str">
        <f>'[33]MIR '!$C$8</f>
        <v>ESTRATEGIA TRANSVERSAL.  Dimensión Administrativa y Ciudadana.</v>
      </c>
      <c r="C13" s="86"/>
      <c r="D13" s="82" t="s">
        <v>8</v>
      </c>
      <c r="E13" s="277" t="str">
        <f>'[33]MIR '!$C$9</f>
        <v>Planear de manera responsable la presupuestacion, recaudacion y administracion de los recursos publicos del Municipio de Eduardo Neri.</v>
      </c>
      <c r="F13" s="86"/>
      <c r="G13" s="86"/>
      <c r="H13" s="82" t="s">
        <v>9</v>
      </c>
      <c r="I13" s="277" t="str">
        <f>'[33]MIR '!$C$10</f>
        <v>1.- Consolidar una Administración Municipal transparente y simplificada en los trámites. 2.- Transparentar las finanzas públicas optimizando la utilización de los recursos públicos conforme a la normatividad. 3.- Mejorar estrategias de recaudación de ingresos. 4.- Lograr en tiempo y forma la elaboración de los informes trimestrales y cuenta pública.</v>
      </c>
      <c r="J13" s="86"/>
      <c r="K13" s="86"/>
      <c r="L13" s="86"/>
      <c r="M13" s="87" t="s">
        <v>10</v>
      </c>
      <c r="N13" s="277" t="str">
        <f>'[33]MIR '!$C$11</f>
        <v>20.1 Impulsar un incremento en la recaudación de impuestos incentivando el pago del mismo. 20.2 Planeación responsable del gasto. 20.3 Transparencia en el ingreso y gasto de la Administración Pública Municipal, así como en las adquisiciones.</v>
      </c>
      <c r="O13" s="86"/>
      <c r="P13" s="86"/>
      <c r="Q13" s="86"/>
    </row>
    <row r="14" spans="1:17" ht="140.25" customHeight="1" x14ac:dyDescent="0.25">
      <c r="A14" s="87"/>
      <c r="B14" s="86"/>
      <c r="C14" s="86"/>
      <c r="D14" s="82"/>
      <c r="E14" s="86"/>
      <c r="F14" s="86"/>
      <c r="G14" s="86"/>
      <c r="H14" s="82"/>
      <c r="I14" s="86"/>
      <c r="J14" s="86"/>
      <c r="K14" s="86"/>
      <c r="L14" s="86"/>
      <c r="M14" s="87"/>
      <c r="N14" s="86"/>
      <c r="O14" s="86"/>
      <c r="P14" s="86"/>
      <c r="Q14" s="86"/>
    </row>
    <row r="15" spans="1:17" ht="23.25" customHeight="1" x14ac:dyDescent="0.25">
      <c r="A15" s="94" t="s">
        <v>24</v>
      </c>
      <c r="B15" s="94"/>
      <c r="C15" s="94"/>
      <c r="D15" s="94"/>
      <c r="E15" s="94"/>
      <c r="F15" s="94"/>
      <c r="G15" s="94"/>
      <c r="H15" s="94"/>
      <c r="I15" s="94"/>
      <c r="J15" s="94"/>
      <c r="K15" s="94"/>
      <c r="L15" s="94"/>
      <c r="M15" s="94"/>
      <c r="N15" s="94"/>
      <c r="O15" s="94"/>
      <c r="P15" s="94"/>
      <c r="Q15" s="94"/>
    </row>
    <row r="16" spans="1:17" ht="30.75" customHeight="1" x14ac:dyDescent="0.25">
      <c r="A16" s="87" t="s">
        <v>11</v>
      </c>
      <c r="B16" s="82" t="s">
        <v>12</v>
      </c>
      <c r="C16" s="82"/>
      <c r="D16" s="82"/>
      <c r="E16" s="94" t="s">
        <v>22</v>
      </c>
      <c r="F16" s="94"/>
      <c r="G16" s="94"/>
      <c r="H16" s="94"/>
      <c r="I16" s="94"/>
      <c r="J16" s="94"/>
      <c r="K16" s="94"/>
      <c r="L16" s="94"/>
      <c r="M16" s="94"/>
      <c r="N16" s="87" t="s">
        <v>23</v>
      </c>
      <c r="O16" s="87"/>
      <c r="P16" s="87" t="s">
        <v>21</v>
      </c>
      <c r="Q16" s="87"/>
    </row>
    <row r="17" spans="1:17"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7" ht="63.75" customHeight="1" x14ac:dyDescent="0.25">
      <c r="A18" s="87"/>
      <c r="B18" s="82"/>
      <c r="C18" s="82"/>
      <c r="D18" s="82"/>
      <c r="E18" s="82"/>
      <c r="F18" s="82"/>
      <c r="G18" s="82"/>
      <c r="H18" s="82"/>
      <c r="I18" s="82"/>
      <c r="J18" s="82"/>
      <c r="K18" s="87"/>
      <c r="L18" s="10" t="s">
        <v>578</v>
      </c>
      <c r="M18" s="10" t="s">
        <v>18</v>
      </c>
      <c r="N18" s="87"/>
      <c r="O18" s="87"/>
      <c r="P18" s="87"/>
      <c r="Q18" s="87"/>
    </row>
    <row r="19" spans="1:17" ht="116.25" customHeight="1" x14ac:dyDescent="0.25">
      <c r="A19" s="2" t="s">
        <v>28</v>
      </c>
      <c r="B19" s="86" t="str">
        <f>'[33]MIR '!$B$15</f>
        <v xml:space="preserve">Atender con Eficiencia y Eficacia las Necesidades, Administrando con Transparecia los Recursos Publicos del Municipio de Eduardo Neri. Óptimo manejo de los sistemas de presupuesto, egresos, ingresos y contabilidad. </v>
      </c>
      <c r="C19" s="86"/>
      <c r="D19" s="86"/>
      <c r="E19" s="86" t="str">
        <f>'[33]MIR '!$C$15</f>
        <v>Avance programático (porcentaje)</v>
      </c>
      <c r="F19" s="86"/>
      <c r="G19" s="86" t="str">
        <f>'[33]MIR '!$G$15</f>
        <v>Porcentaje de Avance Programático = (No. De proyectos Terminados/ No. De Proyectos Programados) * 100.   PAP=(NPT/NPP) * 100</v>
      </c>
      <c r="H19" s="86"/>
      <c r="I19" s="96" t="str">
        <f>'[33]MIR '!$H$15</f>
        <v>Plan Municipal de Desarrollo, Plan Estatal y Plataforma de Transparencia, PbR, POAs.</v>
      </c>
      <c r="J19" s="86"/>
      <c r="K19" s="72" t="s">
        <v>578</v>
      </c>
      <c r="L19" s="11">
        <v>3</v>
      </c>
      <c r="M19" s="81" t="s">
        <v>606</v>
      </c>
      <c r="N19" s="78" t="s">
        <v>608</v>
      </c>
      <c r="O19" s="5">
        <v>0.75</v>
      </c>
      <c r="P19" s="96" t="s">
        <v>47</v>
      </c>
      <c r="Q19" s="86"/>
    </row>
    <row r="20" spans="1:17" ht="120.75" customHeight="1" x14ac:dyDescent="0.25">
      <c r="A20" s="2" t="s">
        <v>29</v>
      </c>
      <c r="B20" s="86" t="str">
        <f>'[33]MIR '!$B$16</f>
        <v>Eficiente planeacion financiera para mejorar el presupuesto y gestion adecuada de los activos en el Municipio de Eduardo Neri y la Modernización y Simplificación de la información financiera, presupuestal y contable.</v>
      </c>
      <c r="C20" s="86"/>
      <c r="D20" s="86"/>
      <c r="E20" s="86" t="str">
        <f>'[33]MIR '!$C$16</f>
        <v>Efectiva  planeación  para la ejecución y desarrollo con éxito de la Administración Municipal de Eduardo Neri.</v>
      </c>
      <c r="F20" s="86"/>
      <c r="G20" s="86" t="str">
        <f>'[33]MIR '!$G$16</f>
        <v>Porcentaje de Efectividad = No. De Acciones Realizadas / No. De Acciones Programadas * 100             PE=NAR/NAP *100</v>
      </c>
      <c r="H20" s="86"/>
      <c r="I20" s="96" t="str">
        <f>'[33]MIR '!$H$16</f>
        <v>Plan Municipal de Desarrollo, Plan Estatal y Plataforma de Transparencia, PbR, POAs.</v>
      </c>
      <c r="J20" s="86"/>
      <c r="K20" s="72" t="s">
        <v>578</v>
      </c>
      <c r="L20" s="77">
        <v>3</v>
      </c>
      <c r="M20" s="81" t="s">
        <v>606</v>
      </c>
      <c r="N20" s="78" t="s">
        <v>608</v>
      </c>
      <c r="O20" s="5">
        <v>0.75</v>
      </c>
      <c r="P20" s="96" t="s">
        <v>47</v>
      </c>
      <c r="Q20" s="86"/>
    </row>
    <row r="21" spans="1:17" ht="94.5" customHeight="1" x14ac:dyDescent="0.25">
      <c r="A21" s="2" t="s">
        <v>78</v>
      </c>
      <c r="B21" s="86" t="str">
        <f>'[33]MIR '!$B$17</f>
        <v>Mantener informacion actualizada para mejorar los objetivos reales y Gestionar los recursos que estan a disponibles en el H. Ayuntamiento Municipal en cuanto al la recaudacion de ingresos propios.</v>
      </c>
      <c r="C21" s="86"/>
      <c r="D21" s="86"/>
      <c r="E21" s="86" t="str">
        <f>'[33]MIR '!$C$17</f>
        <v>Adecuadas condiciones de  información recibida por parte de las areas administrativas.</v>
      </c>
      <c r="F21" s="86"/>
      <c r="G21" s="86" t="str">
        <f>'[33]MIR '!$G$17</f>
        <v>Porcentaje de Integración = No. De Documentos Integrados / No. De Total de Documentos * 100            PC= (NDE/NTD) *100</v>
      </c>
      <c r="H21" s="86"/>
      <c r="I21" s="96" t="str">
        <f>'[33]MIR '!$H$17</f>
        <v>Plan Municipal de Desarrollo, Plan Estatal y Plataforma de Transparencia, PbR, POAs.</v>
      </c>
      <c r="J21" s="86"/>
      <c r="K21" s="72" t="s">
        <v>578</v>
      </c>
      <c r="L21" s="77">
        <v>3</v>
      </c>
      <c r="M21" s="81" t="s">
        <v>606</v>
      </c>
      <c r="N21" s="78" t="s">
        <v>608</v>
      </c>
      <c r="O21" s="5">
        <v>0.75</v>
      </c>
      <c r="P21" s="96" t="s">
        <v>47</v>
      </c>
      <c r="Q21" s="86"/>
    </row>
    <row r="22" spans="1:17" ht="99.75" customHeight="1" x14ac:dyDescent="0.25">
      <c r="A22" s="2" t="s">
        <v>79</v>
      </c>
      <c r="B22" s="86" t="str">
        <f>'[33]MIR '!$B$21</f>
        <v>Plataforma actualizada para una acertada decisiòn.Dar seguimiento en la elaboracion e implementacion del capital de los cheques o transferencias de pago a los diferentes proveedores de las areas.</v>
      </c>
      <c r="C22" s="86"/>
      <c r="D22" s="86"/>
      <c r="E22" s="86" t="str">
        <f>'[33]MIR '!$C$21</f>
        <v>Aumento en el índice de unidades informativas formales.</v>
      </c>
      <c r="F22" s="86"/>
      <c r="G22" s="86" t="str">
        <f>'[33]MIR '!$G$21</f>
        <v>Porcentaje de Áreas = No. De Áreas con Documentación Integrada / No. Total de Áreas * 100.                     PA= NADI / NTA * 100</v>
      </c>
      <c r="H22" s="86"/>
      <c r="I22" s="96" t="str">
        <f>'[33]MIR '!$H$21</f>
        <v>Plan Municipal de Desarrollo, Plan Estatal y Plataforma de Transparencia.</v>
      </c>
      <c r="J22" s="86"/>
      <c r="K22" s="72" t="s">
        <v>578</v>
      </c>
      <c r="L22" s="77">
        <v>3</v>
      </c>
      <c r="M22" s="81" t="s">
        <v>606</v>
      </c>
      <c r="N22" s="78" t="s">
        <v>608</v>
      </c>
      <c r="O22" s="5">
        <v>0.75</v>
      </c>
      <c r="P22" s="96" t="s">
        <v>47</v>
      </c>
      <c r="Q22" s="86"/>
    </row>
    <row r="23" spans="1:17" ht="35.25" customHeight="1" x14ac:dyDescent="0.25">
      <c r="A23" s="94" t="s">
        <v>30</v>
      </c>
      <c r="B23" s="94"/>
      <c r="C23" s="94"/>
      <c r="D23" s="94"/>
      <c r="E23" s="94"/>
      <c r="F23" s="94"/>
      <c r="G23" s="94"/>
      <c r="H23" s="94"/>
      <c r="I23" s="94"/>
      <c r="J23" s="94"/>
      <c r="K23" s="94"/>
      <c r="L23" s="94"/>
      <c r="M23" s="94"/>
      <c r="N23" s="94"/>
      <c r="O23" s="94"/>
      <c r="P23" s="94"/>
      <c r="Q23" s="94"/>
    </row>
    <row r="24" spans="1:17" ht="146.25" customHeight="1" x14ac:dyDescent="0.25">
      <c r="A24" s="3" t="s">
        <v>89</v>
      </c>
      <c r="B24" s="86" t="str">
        <f>'[33]MIR '!$B$18</f>
        <v>Adecuada administracion dentro del municipio.</v>
      </c>
      <c r="C24" s="86"/>
      <c r="D24" s="86"/>
      <c r="E24" s="86" t="str">
        <f>'[33]MIR '!$C$18</f>
        <v xml:space="preserve">Capacitación y asesoríao en la elaboración y seguimiento mensual y anual de los Programas Operativos Anuales de las distintas Áreas Municipales. </v>
      </c>
      <c r="F24" s="86"/>
      <c r="G24" s="86" t="str">
        <f>'[33]MIR '!$G$18</f>
        <v>Porcentaje de Capacitación = (No. De Áreas Capacitadas / No. Total de Áreas) * 100                               PC= (NAC/NTA) * 100</v>
      </c>
      <c r="H24" s="86"/>
      <c r="I24" s="96" t="str">
        <f>'[33]MIR '!$H$18</f>
        <v>Listas de asistencia, Plan de Formación, Evidencias fotográficas</v>
      </c>
      <c r="J24" s="86"/>
      <c r="K24" s="72" t="s">
        <v>578</v>
      </c>
      <c r="L24" s="73">
        <v>3</v>
      </c>
      <c r="M24" s="81" t="s">
        <v>606</v>
      </c>
      <c r="N24" s="78" t="s">
        <v>608</v>
      </c>
      <c r="O24" s="5">
        <v>0.75</v>
      </c>
      <c r="P24" s="96" t="s">
        <v>47</v>
      </c>
      <c r="Q24" s="86"/>
    </row>
    <row r="25" spans="1:17" ht="132.75" customHeight="1" x14ac:dyDescent="0.25">
      <c r="A25" s="3" t="s">
        <v>81</v>
      </c>
      <c r="B25" s="98" t="str">
        <f>'[33]MIR '!$B$19</f>
        <v>Suficiente informacion en la centralizacion de datos.</v>
      </c>
      <c r="C25" s="99"/>
      <c r="D25" s="100"/>
      <c r="E25" s="98" t="str">
        <f>'[33]MIR '!$C$19</f>
        <v>Elaboración del Programa Operativo Anual del Municipio.</v>
      </c>
      <c r="F25" s="100"/>
      <c r="G25" s="98" t="str">
        <f>'[33]MIR '!$G$19</f>
        <v>Porcentaje de POA =( No. De POA Elaborados / No. Total de POA Programados) * 100      PPOA=(NPOAE/NTPOAP) * 100</v>
      </c>
      <c r="H25" s="100"/>
      <c r="I25" s="101" t="str">
        <f>'[33]MIR '!$H$19</f>
        <v>Expedientes.</v>
      </c>
      <c r="J25" s="102"/>
      <c r="K25" s="72" t="s">
        <v>578</v>
      </c>
      <c r="L25" s="77">
        <v>3</v>
      </c>
      <c r="M25" s="81" t="s">
        <v>606</v>
      </c>
      <c r="N25" s="78" t="s">
        <v>608</v>
      </c>
      <c r="O25" s="5">
        <v>0.75</v>
      </c>
      <c r="P25" s="96" t="s">
        <v>47</v>
      </c>
      <c r="Q25" s="86"/>
    </row>
    <row r="26" spans="1:17" ht="149.25" customHeight="1" x14ac:dyDescent="0.25">
      <c r="A26" s="3" t="s">
        <v>82</v>
      </c>
      <c r="B26" s="98" t="str">
        <f>'[33]MIR '!$B$20</f>
        <v>Eficiencia en el desembolso del presupuesto.</v>
      </c>
      <c r="C26" s="99"/>
      <c r="D26" s="100"/>
      <c r="E26" s="98" t="str">
        <f>'[33]MIR '!$C$20</f>
        <v>Asesoría en el establecimiento de objetivos, metas, líneas de acción e indicadores de las diversas Áreas Municipales.</v>
      </c>
      <c r="F26" s="100"/>
      <c r="G26" s="98" t="str">
        <f>'[33]MIR '!$G$20</f>
        <v>Porcentaje de Asesorías = (No. De Áreas que Recibieron Acompañamiento / No. Total de Áreas) * 100                                  PA= (NARA/NTA) * 100</v>
      </c>
      <c r="H26" s="100"/>
      <c r="I26" s="101" t="str">
        <f>'[33]MIR '!$H$20</f>
        <v>Lista de Asistencia, Notas Informativas y Evidencias Fotográficas</v>
      </c>
      <c r="J26" s="102"/>
      <c r="K26" s="72" t="s">
        <v>578</v>
      </c>
      <c r="L26" s="77">
        <v>3</v>
      </c>
      <c r="M26" s="81" t="s">
        <v>606</v>
      </c>
      <c r="N26" s="78" t="s">
        <v>608</v>
      </c>
      <c r="O26" s="5">
        <v>0.75</v>
      </c>
      <c r="P26" s="96" t="s">
        <v>47</v>
      </c>
      <c r="Q26" s="86"/>
    </row>
    <row r="27" spans="1:17" ht="143.25" customHeight="1" x14ac:dyDescent="0.25">
      <c r="A27" s="3" t="s">
        <v>84</v>
      </c>
      <c r="B27" s="98" t="str">
        <f>'[33]MIR '!$B$22</f>
        <v>Certeza en el manejo del activos.</v>
      </c>
      <c r="C27" s="99"/>
      <c r="D27" s="100"/>
      <c r="E27" s="98" t="str">
        <f>'[33]MIR '!$C$22</f>
        <v>Revisión y Seguimiento del Presupuesto Basado en Resultados de las diversas Áreas Municipales.</v>
      </c>
      <c r="F27" s="100"/>
      <c r="G27" s="98" t="str">
        <f>'[33]MIR '!$G$22</f>
        <v>Porcentaje de PbR = (No. De PbR Elaborados / No. Total de PbR Programados) * 100      PPOA=(NPbRE/NTPbRP) * 100</v>
      </c>
      <c r="H27" s="100"/>
      <c r="I27" s="101" t="str">
        <f>'[33]MIR '!$H$22</f>
        <v>Expedientes.</v>
      </c>
      <c r="J27" s="102"/>
      <c r="K27" s="72" t="s">
        <v>578</v>
      </c>
      <c r="L27" s="77">
        <v>3</v>
      </c>
      <c r="M27" s="81" t="s">
        <v>606</v>
      </c>
      <c r="N27" s="78" t="s">
        <v>608</v>
      </c>
      <c r="O27" s="5">
        <v>0.75</v>
      </c>
      <c r="P27" s="96" t="s">
        <v>47</v>
      </c>
      <c r="Q27" s="86"/>
    </row>
    <row r="28" spans="1:17" x14ac:dyDescent="0.25">
      <c r="A28" s="1"/>
      <c r="B28" s="1"/>
      <c r="C28" s="1"/>
      <c r="D28" s="1"/>
      <c r="E28" s="1"/>
      <c r="F28" s="1"/>
      <c r="G28" s="1"/>
      <c r="H28" s="1"/>
      <c r="I28" s="1"/>
      <c r="J28" s="1"/>
      <c r="K28" s="1"/>
      <c r="L28" s="1"/>
      <c r="M28" s="1"/>
      <c r="N28" s="1"/>
      <c r="O28" s="1"/>
      <c r="P28" s="1"/>
      <c r="Q28" s="1"/>
    </row>
    <row r="29" spans="1:17" x14ac:dyDescent="0.25">
      <c r="A29" s="1"/>
      <c r="B29" s="1"/>
      <c r="C29" s="1"/>
      <c r="D29" s="1"/>
      <c r="E29" s="1"/>
      <c r="F29" s="1"/>
      <c r="G29" s="1"/>
      <c r="H29" s="1"/>
      <c r="I29" s="1"/>
      <c r="J29" s="1"/>
      <c r="K29" s="1"/>
      <c r="L29" s="1"/>
      <c r="M29" s="1"/>
      <c r="N29" s="1"/>
      <c r="O29" s="1"/>
      <c r="P29" s="1"/>
      <c r="Q29" s="1"/>
    </row>
    <row r="30" spans="1:17" x14ac:dyDescent="0.25">
      <c r="A30" s="1"/>
      <c r="B30" s="1"/>
      <c r="C30" s="1"/>
      <c r="D30" s="1"/>
      <c r="E30" s="1"/>
      <c r="F30" s="1"/>
      <c r="G30" s="1"/>
      <c r="H30" s="1"/>
      <c r="I30" s="1"/>
      <c r="J30" s="1"/>
      <c r="K30" s="1"/>
      <c r="L30" s="1"/>
      <c r="M30" s="1"/>
      <c r="N30" s="1"/>
      <c r="O30" s="1"/>
      <c r="P30" s="1"/>
      <c r="Q30" s="1"/>
    </row>
    <row r="31" spans="1:17" x14ac:dyDescent="0.25">
      <c r="A31" s="1"/>
      <c r="B31" s="1"/>
      <c r="C31" s="1"/>
      <c r="D31" s="1"/>
      <c r="E31" s="1"/>
      <c r="F31" s="1"/>
      <c r="G31" s="1"/>
      <c r="H31" s="1"/>
      <c r="I31" s="1"/>
      <c r="J31" s="1"/>
      <c r="K31" s="1"/>
      <c r="L31" s="1"/>
      <c r="M31" s="1"/>
      <c r="N31" s="1"/>
      <c r="O31" s="1"/>
      <c r="P31" s="1"/>
      <c r="Q31" s="1"/>
    </row>
    <row r="32" spans="1:17"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7"/>
      <c r="G33" s="97"/>
      <c r="H33" s="97"/>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F33:H34"/>
    <mergeCell ref="A23:Q23"/>
    <mergeCell ref="B24:D24"/>
    <mergeCell ref="E24:F24"/>
    <mergeCell ref="G24:H24"/>
    <mergeCell ref="I24:J24"/>
    <mergeCell ref="P24:Q24"/>
    <mergeCell ref="B25:D25"/>
    <mergeCell ref="E25:F25"/>
    <mergeCell ref="G25:H25"/>
    <mergeCell ref="I25:J25"/>
    <mergeCell ref="P25:Q25"/>
    <mergeCell ref="B26:D26"/>
    <mergeCell ref="E26:F26"/>
    <mergeCell ref="G26:H26"/>
    <mergeCell ref="I26:J26"/>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 ref="P26:Q26"/>
    <mergeCell ref="B27:D27"/>
    <mergeCell ref="E27:F27"/>
    <mergeCell ref="G27:H27"/>
    <mergeCell ref="I27:J27"/>
    <mergeCell ref="P27:Q27"/>
  </mergeCells>
  <pageMargins left="0.70866141732283472" right="0.70866141732283472" top="0.55118110236220474" bottom="0.55118110236220474" header="0.31496062992125984" footer="0.31496062992125984"/>
  <pageSetup scale="53" orientation="landscape" horizontalDpi="4294967292"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zoomScale="57" zoomScaleNormal="57" zoomScaleSheetLayoutView="70" workbookViewId="0">
      <selection activeCell="M19" sqref="M19:N19"/>
    </sheetView>
  </sheetViews>
  <sheetFormatPr baseColWidth="10" defaultColWidth="10.875" defaultRowHeight="15.75" x14ac:dyDescent="0.25"/>
  <cols>
    <col min="1" max="1" width="13.75" customWidth="1"/>
    <col min="3" max="3" width="6.875" customWidth="1"/>
    <col min="4" max="4" width="22.5" customWidth="1"/>
    <col min="6" max="6" width="9.25" customWidth="1"/>
    <col min="8" max="8" width="12.875" customWidth="1"/>
    <col min="9" max="9" width="13.375" customWidth="1"/>
    <col min="10" max="10" width="11.5" customWidth="1"/>
    <col min="11" max="11" width="14.375" customWidth="1"/>
    <col min="12" max="12" width="12.25" customWidth="1"/>
    <col min="13" max="13" width="12.875" customWidth="1"/>
    <col min="14" max="14" width="13.5" customWidth="1"/>
    <col min="15" max="15" width="10.25" customWidth="1"/>
    <col min="17" max="17" width="7.125" customWidth="1"/>
  </cols>
  <sheetData>
    <row r="1" spans="1:17" ht="27.75" customHeight="1" x14ac:dyDescent="0.25">
      <c r="A1" s="1"/>
      <c r="B1" s="1"/>
      <c r="C1" s="1"/>
      <c r="D1" s="1"/>
      <c r="E1" s="1"/>
      <c r="F1" s="1"/>
      <c r="G1" s="1"/>
      <c r="H1" s="1"/>
      <c r="I1" s="1"/>
      <c r="J1" s="1"/>
      <c r="K1" s="1"/>
      <c r="L1" s="1"/>
      <c r="M1" s="1"/>
      <c r="N1" s="1"/>
      <c r="O1" s="1"/>
      <c r="P1" s="1"/>
      <c r="Q1" s="1"/>
    </row>
    <row r="2" spans="1:17" ht="26.25" customHeight="1"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206" t="s">
        <v>523</v>
      </c>
      <c r="E8" s="86"/>
      <c r="F8" s="86"/>
      <c r="G8" s="86"/>
      <c r="H8" s="86"/>
      <c r="I8" s="87" t="s">
        <v>1</v>
      </c>
      <c r="J8" s="88" t="s">
        <v>46</v>
      </c>
      <c r="K8" s="88"/>
      <c r="L8" s="87" t="s">
        <v>2</v>
      </c>
      <c r="M8" s="206" t="s">
        <v>524</v>
      </c>
      <c r="N8" s="86"/>
      <c r="O8" s="87" t="s">
        <v>3</v>
      </c>
      <c r="P8" s="206" t="s">
        <v>216</v>
      </c>
      <c r="Q8" s="86"/>
    </row>
    <row r="9" spans="1:17" ht="61.5" customHeight="1" x14ac:dyDescent="0.25">
      <c r="A9" s="82"/>
      <c r="B9" s="82"/>
      <c r="C9" s="82"/>
      <c r="D9" s="86"/>
      <c r="E9" s="86"/>
      <c r="F9" s="86"/>
      <c r="G9" s="86"/>
      <c r="H9" s="86"/>
      <c r="I9" s="87"/>
      <c r="J9" s="88"/>
      <c r="K9" s="88"/>
      <c r="L9" s="87"/>
      <c r="M9" s="86"/>
      <c r="N9" s="86"/>
      <c r="O9" s="87"/>
      <c r="P9" s="86"/>
      <c r="Q9" s="86"/>
    </row>
    <row r="10" spans="1:17" x14ac:dyDescent="0.25">
      <c r="A10" s="82" t="s">
        <v>25</v>
      </c>
      <c r="B10" s="82"/>
      <c r="C10" s="82"/>
      <c r="D10" s="82"/>
      <c r="E10" s="82"/>
      <c r="F10" s="82"/>
      <c r="G10" s="82"/>
      <c r="H10" s="82"/>
      <c r="I10" s="82"/>
      <c r="J10" s="82"/>
      <c r="K10" s="82"/>
      <c r="L10" s="82"/>
      <c r="M10" s="82"/>
      <c r="N10" s="82"/>
      <c r="O10" s="82"/>
      <c r="P10" s="82"/>
      <c r="Q10" s="82"/>
    </row>
    <row r="11" spans="1:17" ht="29.1" customHeight="1" x14ac:dyDescent="0.25">
      <c r="A11" s="10" t="s">
        <v>4</v>
      </c>
      <c r="B11" s="289" t="s">
        <v>138</v>
      </c>
      <c r="C11" s="91"/>
      <c r="D11" s="91"/>
      <c r="E11" s="92"/>
      <c r="F11" s="10" t="s">
        <v>5</v>
      </c>
      <c r="G11" s="278" t="s">
        <v>237</v>
      </c>
      <c r="H11" s="91"/>
      <c r="I11" s="91"/>
      <c r="J11" s="91"/>
      <c r="K11" s="91"/>
      <c r="L11" s="92"/>
      <c r="M11" s="27" t="s">
        <v>6</v>
      </c>
      <c r="N11" s="278" t="s">
        <v>449</v>
      </c>
      <c r="O11" s="91"/>
      <c r="P11" s="91"/>
      <c r="Q11" s="92"/>
    </row>
    <row r="12" spans="1:17"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280" t="s">
        <v>171</v>
      </c>
      <c r="C13" s="86"/>
      <c r="D13" s="82" t="s">
        <v>8</v>
      </c>
      <c r="E13" s="280" t="s">
        <v>172</v>
      </c>
      <c r="F13" s="86"/>
      <c r="G13" s="86"/>
      <c r="H13" s="82" t="s">
        <v>9</v>
      </c>
      <c r="I13" s="280" t="s">
        <v>173</v>
      </c>
      <c r="J13" s="86"/>
      <c r="K13" s="86"/>
      <c r="L13" s="86"/>
      <c r="M13" s="87" t="s">
        <v>10</v>
      </c>
      <c r="N13" s="280" t="s">
        <v>174</v>
      </c>
      <c r="O13" s="86"/>
      <c r="P13" s="86"/>
      <c r="Q13" s="86"/>
    </row>
    <row r="14" spans="1:17" ht="174.75" customHeight="1" x14ac:dyDescent="0.25">
      <c r="A14" s="87"/>
      <c r="B14" s="86"/>
      <c r="C14" s="86"/>
      <c r="D14" s="82"/>
      <c r="E14" s="86"/>
      <c r="F14" s="86"/>
      <c r="G14" s="86"/>
      <c r="H14" s="82"/>
      <c r="I14" s="86"/>
      <c r="J14" s="86"/>
      <c r="K14" s="86"/>
      <c r="L14" s="86"/>
      <c r="M14" s="87"/>
      <c r="N14" s="86"/>
      <c r="O14" s="86"/>
      <c r="P14" s="86"/>
      <c r="Q14" s="86"/>
    </row>
    <row r="15" spans="1:17"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10" t="s">
        <v>578</v>
      </c>
      <c r="M18" s="10" t="s">
        <v>18</v>
      </c>
      <c r="N18" s="87"/>
      <c r="O18" s="87"/>
      <c r="P18" s="87"/>
      <c r="Q18" s="87"/>
    </row>
    <row r="19" spans="1:18" ht="87.75" customHeight="1" x14ac:dyDescent="0.25">
      <c r="A19" s="2" t="s">
        <v>28</v>
      </c>
      <c r="B19" s="86" t="s">
        <v>175</v>
      </c>
      <c r="C19" s="86"/>
      <c r="D19" s="86"/>
      <c r="E19" s="106" t="s">
        <v>176</v>
      </c>
      <c r="F19" s="106"/>
      <c r="G19" s="86" t="s">
        <v>177</v>
      </c>
      <c r="H19" s="86"/>
      <c r="I19" s="96" t="s">
        <v>178</v>
      </c>
      <c r="J19" s="86"/>
      <c r="K19" s="80" t="s">
        <v>578</v>
      </c>
      <c r="L19" s="11">
        <v>3</v>
      </c>
      <c r="M19" s="81" t="s">
        <v>606</v>
      </c>
      <c r="N19" s="78" t="s">
        <v>608</v>
      </c>
      <c r="O19" s="5">
        <v>0.75</v>
      </c>
      <c r="P19" s="291" t="s">
        <v>179</v>
      </c>
      <c r="Q19" s="106"/>
    </row>
    <row r="20" spans="1:18" ht="88.5" customHeight="1" x14ac:dyDescent="0.25">
      <c r="A20" s="2" t="s">
        <v>29</v>
      </c>
      <c r="B20" s="86" t="s">
        <v>180</v>
      </c>
      <c r="C20" s="86"/>
      <c r="D20" s="86"/>
      <c r="E20" s="106" t="s">
        <v>181</v>
      </c>
      <c r="F20" s="106"/>
      <c r="G20" s="86" t="s">
        <v>182</v>
      </c>
      <c r="H20" s="86"/>
      <c r="I20" s="96" t="s">
        <v>183</v>
      </c>
      <c r="J20" s="86"/>
      <c r="K20" s="80" t="s">
        <v>578</v>
      </c>
      <c r="L20" s="77">
        <v>3</v>
      </c>
      <c r="M20" s="81" t="s">
        <v>606</v>
      </c>
      <c r="N20" s="78" t="s">
        <v>608</v>
      </c>
      <c r="O20" s="5">
        <v>0.75</v>
      </c>
      <c r="P20" s="291" t="s">
        <v>179</v>
      </c>
      <c r="Q20" s="106"/>
    </row>
    <row r="21" spans="1:18" ht="87.75" customHeight="1" x14ac:dyDescent="0.25">
      <c r="A21" s="2" t="s">
        <v>78</v>
      </c>
      <c r="B21" s="86" t="s">
        <v>184</v>
      </c>
      <c r="C21" s="86"/>
      <c r="D21" s="86"/>
      <c r="E21" s="86" t="s">
        <v>187</v>
      </c>
      <c r="F21" s="86"/>
      <c r="G21" s="86" t="s">
        <v>188</v>
      </c>
      <c r="H21" s="86"/>
      <c r="I21" s="96" t="s">
        <v>183</v>
      </c>
      <c r="J21" s="86"/>
      <c r="K21" s="80" t="s">
        <v>578</v>
      </c>
      <c r="L21" s="77">
        <v>3</v>
      </c>
      <c r="M21" s="81" t="s">
        <v>606</v>
      </c>
      <c r="N21" s="78" t="s">
        <v>608</v>
      </c>
      <c r="O21" s="5">
        <v>0.75</v>
      </c>
      <c r="P21" s="291" t="s">
        <v>179</v>
      </c>
      <c r="Q21" s="106"/>
    </row>
    <row r="22" spans="1:18" ht="104.25" customHeight="1" x14ac:dyDescent="0.25">
      <c r="A22" s="2" t="s">
        <v>79</v>
      </c>
      <c r="B22" s="86" t="s">
        <v>185</v>
      </c>
      <c r="C22" s="86"/>
      <c r="D22" s="86"/>
      <c r="E22" s="86" t="s">
        <v>186</v>
      </c>
      <c r="F22" s="86"/>
      <c r="G22" s="211" t="s">
        <v>189</v>
      </c>
      <c r="H22" s="211"/>
      <c r="I22" s="96" t="s">
        <v>190</v>
      </c>
      <c r="J22" s="86"/>
      <c r="K22" s="80" t="s">
        <v>578</v>
      </c>
      <c r="L22" s="77">
        <v>3</v>
      </c>
      <c r="M22" s="81" t="s">
        <v>606</v>
      </c>
      <c r="N22" s="78" t="s">
        <v>608</v>
      </c>
      <c r="O22" s="5">
        <v>0.75</v>
      </c>
      <c r="P22" s="289" t="s">
        <v>179</v>
      </c>
      <c r="Q22" s="290"/>
    </row>
    <row r="23" spans="1:18" ht="93" customHeight="1" x14ac:dyDescent="0.25">
      <c r="A23" s="2" t="s">
        <v>206</v>
      </c>
      <c r="B23" s="86" t="s">
        <v>202</v>
      </c>
      <c r="C23" s="86"/>
      <c r="D23" s="86"/>
      <c r="E23" s="86" t="s">
        <v>203</v>
      </c>
      <c r="F23" s="86"/>
      <c r="G23" s="211" t="s">
        <v>204</v>
      </c>
      <c r="H23" s="211"/>
      <c r="I23" s="96" t="s">
        <v>205</v>
      </c>
      <c r="J23" s="86"/>
      <c r="K23" s="80" t="s">
        <v>578</v>
      </c>
      <c r="L23" s="11">
        <v>3</v>
      </c>
      <c r="M23" s="81" t="s">
        <v>606</v>
      </c>
      <c r="N23" s="78" t="s">
        <v>608</v>
      </c>
      <c r="O23" s="5">
        <v>0.75</v>
      </c>
      <c r="P23" s="291" t="s">
        <v>179</v>
      </c>
      <c r="Q23" s="106"/>
    </row>
    <row r="24" spans="1:18" x14ac:dyDescent="0.25">
      <c r="A24" s="94" t="s">
        <v>30</v>
      </c>
      <c r="B24" s="94"/>
      <c r="C24" s="94"/>
      <c r="D24" s="94"/>
      <c r="E24" s="94"/>
      <c r="F24" s="94"/>
      <c r="G24" s="94"/>
      <c r="H24" s="94"/>
      <c r="I24" s="94"/>
      <c r="J24" s="94"/>
      <c r="K24" s="94"/>
      <c r="L24" s="94"/>
      <c r="M24" s="94"/>
      <c r="N24" s="94"/>
      <c r="O24" s="94"/>
      <c r="P24" s="94"/>
      <c r="Q24" s="94"/>
    </row>
    <row r="25" spans="1:18" ht="91.5" customHeight="1" x14ac:dyDescent="0.25">
      <c r="A25" s="3" t="s">
        <v>89</v>
      </c>
      <c r="B25" s="86" t="s">
        <v>191</v>
      </c>
      <c r="C25" s="86"/>
      <c r="D25" s="86"/>
      <c r="E25" s="86" t="s">
        <v>192</v>
      </c>
      <c r="F25" s="86"/>
      <c r="G25" s="86" t="s">
        <v>193</v>
      </c>
      <c r="H25" s="86"/>
      <c r="I25" s="96" t="s">
        <v>162</v>
      </c>
      <c r="J25" s="86"/>
      <c r="K25" s="80" t="s">
        <v>578</v>
      </c>
      <c r="L25" s="11">
        <v>3</v>
      </c>
      <c r="M25" s="81" t="s">
        <v>606</v>
      </c>
      <c r="N25" s="78" t="s">
        <v>608</v>
      </c>
      <c r="O25" s="5">
        <v>0.75</v>
      </c>
      <c r="P25" s="291" t="s">
        <v>179</v>
      </c>
      <c r="Q25" s="106"/>
    </row>
    <row r="26" spans="1:18" ht="93" customHeight="1" x14ac:dyDescent="0.25">
      <c r="A26" s="3" t="s">
        <v>81</v>
      </c>
      <c r="B26" s="86" t="s">
        <v>194</v>
      </c>
      <c r="C26" s="86"/>
      <c r="D26" s="86"/>
      <c r="E26" s="86" t="s">
        <v>192</v>
      </c>
      <c r="F26" s="86"/>
      <c r="G26" s="86" t="s">
        <v>193</v>
      </c>
      <c r="H26" s="86"/>
      <c r="I26" s="96" t="s">
        <v>162</v>
      </c>
      <c r="J26" s="86"/>
      <c r="K26" s="80" t="s">
        <v>578</v>
      </c>
      <c r="L26" s="77">
        <v>3</v>
      </c>
      <c r="M26" s="81" t="s">
        <v>606</v>
      </c>
      <c r="N26" s="78" t="s">
        <v>608</v>
      </c>
      <c r="O26" s="5">
        <v>0.75</v>
      </c>
      <c r="P26" s="289" t="s">
        <v>179</v>
      </c>
      <c r="Q26" s="290"/>
    </row>
    <row r="27" spans="1:18" ht="90" customHeight="1" x14ac:dyDescent="0.25">
      <c r="A27" s="3" t="s">
        <v>82</v>
      </c>
      <c r="B27" s="86" t="s">
        <v>194</v>
      </c>
      <c r="C27" s="86"/>
      <c r="D27" s="86"/>
      <c r="E27" s="86" t="s">
        <v>192</v>
      </c>
      <c r="F27" s="86"/>
      <c r="G27" s="86" t="s">
        <v>193</v>
      </c>
      <c r="H27" s="86"/>
      <c r="I27" s="96" t="s">
        <v>162</v>
      </c>
      <c r="J27" s="86"/>
      <c r="K27" s="80" t="s">
        <v>578</v>
      </c>
      <c r="L27" s="77">
        <v>3</v>
      </c>
      <c r="M27" s="81" t="s">
        <v>606</v>
      </c>
      <c r="N27" s="78" t="s">
        <v>608</v>
      </c>
      <c r="O27" s="5">
        <v>0.75</v>
      </c>
      <c r="P27" s="291" t="s">
        <v>179</v>
      </c>
      <c r="Q27" s="106"/>
      <c r="R27" t="s">
        <v>34</v>
      </c>
    </row>
    <row r="28" spans="1:18" ht="62.25" customHeight="1" x14ac:dyDescent="0.25">
      <c r="A28" s="3" t="s">
        <v>84</v>
      </c>
      <c r="B28" s="98" t="s">
        <v>195</v>
      </c>
      <c r="C28" s="99"/>
      <c r="D28" s="100"/>
      <c r="E28" s="98" t="s">
        <v>196</v>
      </c>
      <c r="F28" s="100"/>
      <c r="G28" s="122" t="s">
        <v>197</v>
      </c>
      <c r="H28" s="123"/>
      <c r="I28" s="101" t="s">
        <v>198</v>
      </c>
      <c r="J28" s="102"/>
      <c r="K28" s="80" t="s">
        <v>578</v>
      </c>
      <c r="L28" s="77">
        <v>3</v>
      </c>
      <c r="M28" s="81" t="s">
        <v>606</v>
      </c>
      <c r="N28" s="78" t="s">
        <v>608</v>
      </c>
      <c r="O28" s="5">
        <v>0.75</v>
      </c>
      <c r="P28" s="289" t="s">
        <v>179</v>
      </c>
      <c r="Q28" s="121"/>
    </row>
    <row r="29" spans="1:18" ht="75.75" customHeight="1" x14ac:dyDescent="0.25">
      <c r="A29" s="3" t="s">
        <v>207</v>
      </c>
      <c r="B29" s="86" t="s">
        <v>199</v>
      </c>
      <c r="C29" s="86"/>
      <c r="D29" s="86"/>
      <c r="E29" s="86" t="s">
        <v>200</v>
      </c>
      <c r="F29" s="86"/>
      <c r="G29" s="110" t="s">
        <v>201</v>
      </c>
      <c r="H29" s="110"/>
      <c r="I29" s="86" t="s">
        <v>198</v>
      </c>
      <c r="J29" s="86"/>
      <c r="K29" s="80" t="s">
        <v>578</v>
      </c>
      <c r="L29" s="77">
        <v>3</v>
      </c>
      <c r="M29" s="81" t="s">
        <v>606</v>
      </c>
      <c r="N29" s="78" t="s">
        <v>608</v>
      </c>
      <c r="O29" s="5">
        <v>0.75</v>
      </c>
      <c r="P29" s="291" t="s">
        <v>179</v>
      </c>
      <c r="Q29" s="106"/>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1"/>
      <c r="G33" s="1"/>
      <c r="H33" s="1"/>
      <c r="I33" s="1"/>
      <c r="J33" s="1"/>
      <c r="K33" s="1"/>
      <c r="L33" s="1"/>
      <c r="M33" s="1"/>
      <c r="N33" s="1"/>
      <c r="O33" s="1"/>
      <c r="P33" s="1"/>
      <c r="Q33" s="1"/>
    </row>
    <row r="34" spans="1:17" x14ac:dyDescent="0.25">
      <c r="A34" s="1"/>
      <c r="B34" s="1"/>
      <c r="C34" s="1"/>
      <c r="D34" s="1"/>
      <c r="E34" s="1"/>
      <c r="F34" s="1"/>
      <c r="G34" s="1"/>
      <c r="H34" s="1"/>
      <c r="I34" s="1"/>
      <c r="J34" s="1"/>
      <c r="K34" s="1"/>
      <c r="L34" s="1"/>
      <c r="M34" s="1"/>
      <c r="N34" s="1"/>
      <c r="O34" s="1"/>
      <c r="P34" s="1"/>
      <c r="Q34" s="1"/>
    </row>
    <row r="35" spans="1:17" x14ac:dyDescent="0.25">
      <c r="A35" s="1"/>
      <c r="B35" s="1"/>
      <c r="C35" s="1"/>
      <c r="D35" s="1"/>
      <c r="E35" s="1"/>
      <c r="F35" s="97"/>
      <c r="G35" s="97"/>
      <c r="H35" s="97"/>
      <c r="I35" s="1"/>
      <c r="J35" s="1"/>
      <c r="K35" s="1"/>
      <c r="L35" s="1"/>
      <c r="M35" s="1"/>
      <c r="N35" s="1"/>
      <c r="O35" s="1"/>
      <c r="P35" s="1"/>
      <c r="Q35" s="1"/>
    </row>
    <row r="36" spans="1:17" x14ac:dyDescent="0.25">
      <c r="A36" s="1"/>
      <c r="B36" s="1"/>
      <c r="C36" s="1"/>
      <c r="D36" s="1"/>
      <c r="E36" s="1"/>
      <c r="F36" s="97"/>
      <c r="G36" s="97"/>
      <c r="H36" s="97"/>
      <c r="I36" s="1"/>
      <c r="J36" s="1"/>
      <c r="K36" s="1"/>
      <c r="L36" s="1"/>
      <c r="M36" s="1"/>
      <c r="N36" s="1"/>
      <c r="O36" s="1"/>
      <c r="P36" s="1"/>
      <c r="Q36" s="1"/>
    </row>
    <row r="37" spans="1:17" x14ac:dyDescent="0.25">
      <c r="A37" s="1"/>
      <c r="B37" s="1"/>
      <c r="C37" s="1"/>
      <c r="D37" s="1"/>
      <c r="E37" s="1"/>
      <c r="F37" s="1"/>
      <c r="G37" s="1"/>
      <c r="H37" s="1"/>
      <c r="I37" s="1"/>
      <c r="J37" s="1"/>
      <c r="K37" s="1"/>
      <c r="L37" s="1"/>
      <c r="M37" s="1"/>
      <c r="N37" s="1"/>
      <c r="O37" s="1"/>
      <c r="P37" s="1"/>
      <c r="Q37" s="1"/>
    </row>
    <row r="38" spans="1:17" x14ac:dyDescent="0.25">
      <c r="A38" s="1"/>
      <c r="B38" s="1"/>
      <c r="C38" s="1"/>
      <c r="D38" s="1"/>
      <c r="E38" s="1"/>
      <c r="G38" s="1"/>
      <c r="H38" s="1"/>
      <c r="I38" s="1"/>
      <c r="J38" s="1"/>
      <c r="K38" s="1"/>
      <c r="L38" s="1"/>
      <c r="M38" s="1"/>
      <c r="N38" s="1"/>
      <c r="O38" s="1"/>
      <c r="P38" s="1"/>
      <c r="Q38" s="1"/>
    </row>
    <row r="39" spans="1:17" s="1" customFormat="1" x14ac:dyDescent="0.25"/>
    <row r="40" spans="1:17" s="1" customFormat="1" x14ac:dyDescent="0.25"/>
    <row r="41" spans="1:17" s="1" customFormat="1" x14ac:dyDescent="0.25"/>
  </sheetData>
  <mergeCells count="89">
    <mergeCell ref="F35:H36"/>
    <mergeCell ref="B27:D27"/>
    <mergeCell ref="E27:F27"/>
    <mergeCell ref="G27:H27"/>
    <mergeCell ref="I27:J27"/>
    <mergeCell ref="P27:Q27"/>
    <mergeCell ref="B29:D29"/>
    <mergeCell ref="E29:F29"/>
    <mergeCell ref="G29:H29"/>
    <mergeCell ref="I29:J29"/>
    <mergeCell ref="P29:Q29"/>
    <mergeCell ref="B28:D28"/>
    <mergeCell ref="E28:F28"/>
    <mergeCell ref="G28:H28"/>
    <mergeCell ref="I28:J28"/>
    <mergeCell ref="P28:Q28"/>
    <mergeCell ref="A24:Q24"/>
    <mergeCell ref="B25:D25"/>
    <mergeCell ref="E25:F25"/>
    <mergeCell ref="G25:H25"/>
    <mergeCell ref="I25:J25"/>
    <mergeCell ref="P25:Q25"/>
    <mergeCell ref="B21:D21"/>
    <mergeCell ref="E21:F21"/>
    <mergeCell ref="G21:H21"/>
    <mergeCell ref="I21:J21"/>
    <mergeCell ref="P21:Q21"/>
    <mergeCell ref="B23:D23"/>
    <mergeCell ref="E23:F23"/>
    <mergeCell ref="G23:H23"/>
    <mergeCell ref="I23:J23"/>
    <mergeCell ref="P23:Q23"/>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 ref="B22:D22"/>
    <mergeCell ref="E22:F22"/>
    <mergeCell ref="G22:H22"/>
    <mergeCell ref="I22:J22"/>
    <mergeCell ref="P22:Q22"/>
    <mergeCell ref="B26:D26"/>
    <mergeCell ref="E26:F26"/>
    <mergeCell ref="G26:H26"/>
    <mergeCell ref="I26:J26"/>
    <mergeCell ref="P26:Q26"/>
  </mergeCells>
  <pageMargins left="0.70866141732283472" right="0.70866141732283472" top="0.74803149606299213" bottom="0.74803149606299213" header="0.31496062992125984" footer="0.31496062992125984"/>
  <pageSetup scale="53" orientation="landscape" horizontalDpi="4294967292"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zoomScale="59" zoomScaleNormal="59" zoomScaleSheetLayoutView="70" workbookViewId="0">
      <selection activeCell="M20" sqref="M20:N20"/>
    </sheetView>
  </sheetViews>
  <sheetFormatPr baseColWidth="10" defaultColWidth="10.875" defaultRowHeight="15.75" x14ac:dyDescent="0.25"/>
  <cols>
    <col min="1" max="1" width="13.75" customWidth="1"/>
    <col min="3" max="3" width="6.875" customWidth="1"/>
    <col min="4" max="4" width="23.875" customWidth="1"/>
    <col min="6" max="6" width="8.625" customWidth="1"/>
    <col min="8" max="8" width="12.875" customWidth="1"/>
    <col min="9" max="9" width="13.375" customWidth="1"/>
    <col min="10" max="10" width="8.125" customWidth="1"/>
    <col min="11" max="11" width="14.5" customWidth="1"/>
    <col min="12" max="12" width="11.75" customWidth="1"/>
    <col min="13" max="13" width="14.5" customWidth="1"/>
    <col min="14" max="14" width="15.125" customWidth="1"/>
    <col min="15" max="15" width="10.5" customWidth="1"/>
    <col min="17" max="17" width="6" customWidth="1"/>
  </cols>
  <sheetData>
    <row r="1" spans="1:17" ht="27" customHeight="1" x14ac:dyDescent="0.25">
      <c r="A1" s="1"/>
      <c r="B1" s="1"/>
      <c r="C1" s="1"/>
      <c r="D1" s="1"/>
      <c r="E1" s="1"/>
      <c r="F1" s="1"/>
      <c r="G1" s="1"/>
      <c r="H1" s="1"/>
      <c r="I1" s="1"/>
      <c r="J1" s="1"/>
      <c r="K1" s="1"/>
      <c r="L1" s="1"/>
      <c r="M1" s="1"/>
      <c r="N1" s="1"/>
      <c r="O1" s="1"/>
      <c r="P1" s="1"/>
      <c r="Q1" s="1"/>
    </row>
    <row r="2" spans="1:17" ht="34.5" customHeight="1"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24.75"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ht="15.75" customHeight="1" x14ac:dyDescent="0.25">
      <c r="A8" s="82" t="s">
        <v>0</v>
      </c>
      <c r="B8" s="82"/>
      <c r="C8" s="82"/>
      <c r="D8" s="273" t="s">
        <v>571</v>
      </c>
      <c r="E8" s="86"/>
      <c r="F8" s="86"/>
      <c r="G8" s="86"/>
      <c r="H8" s="86"/>
      <c r="I8" s="87" t="s">
        <v>1</v>
      </c>
      <c r="J8" s="88" t="s">
        <v>45</v>
      </c>
      <c r="K8" s="88"/>
      <c r="L8" s="82" t="s">
        <v>2</v>
      </c>
      <c r="M8" s="292" t="str">
        <f>[34]MIR!$C$7</f>
        <v>Programa 17. Gobierno Eficiente y Normativo.</v>
      </c>
      <c r="N8" s="293"/>
      <c r="O8" s="87" t="s">
        <v>3</v>
      </c>
      <c r="P8" s="273" t="s">
        <v>572</v>
      </c>
      <c r="Q8" s="86"/>
    </row>
    <row r="9" spans="1:17" ht="61.5" customHeight="1" x14ac:dyDescent="0.25">
      <c r="A9" s="82"/>
      <c r="B9" s="82"/>
      <c r="C9" s="82"/>
      <c r="D9" s="86"/>
      <c r="E9" s="86"/>
      <c r="F9" s="86"/>
      <c r="G9" s="86"/>
      <c r="H9" s="86"/>
      <c r="I9" s="87"/>
      <c r="J9" s="88"/>
      <c r="K9" s="88"/>
      <c r="L9" s="82"/>
      <c r="M9" s="294"/>
      <c r="N9" s="295"/>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10" t="s">
        <v>4</v>
      </c>
      <c r="B11" s="296" t="s">
        <v>138</v>
      </c>
      <c r="C11" s="91"/>
      <c r="D11" s="91"/>
      <c r="E11" s="92"/>
      <c r="F11" s="10" t="s">
        <v>5</v>
      </c>
      <c r="G11" s="296" t="str">
        <f>'[34]POA '!$AA$25</f>
        <v>2.7 Otros Asuntos Sociales</v>
      </c>
      <c r="H11" s="91"/>
      <c r="I11" s="91"/>
      <c r="J11" s="91"/>
      <c r="K11" s="91"/>
      <c r="L11" s="92"/>
      <c r="M11" s="7" t="s">
        <v>6</v>
      </c>
      <c r="N11" s="296" t="str">
        <f>'[34]POA '!$AA$26</f>
        <v>2.7.1 Otros Asuntos Sociales</v>
      </c>
      <c r="O11" s="91"/>
      <c r="P11" s="91"/>
      <c r="Q11" s="92"/>
    </row>
    <row r="12" spans="1:17"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273" t="str">
        <f>[34]MIR!$C$8</f>
        <v>ESTRATEGIA TRANSVERSAL.- (DIMENSIÓN ADMINISTRATIVA Y CIUDADANA).</v>
      </c>
      <c r="C13" s="86"/>
      <c r="D13" s="82" t="s">
        <v>8</v>
      </c>
      <c r="E13" s="273" t="str">
        <f>[34]MIR!$C$9</f>
        <v>Atender a la ciudadania con transparencia dentro del marco legal, con el uso de las nuevas tecnologias, dando respuestas concretas y eficientes en beneficio de la sociedad.</v>
      </c>
      <c r="F13" s="86"/>
      <c r="G13" s="86"/>
      <c r="H13" s="82" t="s">
        <v>9</v>
      </c>
      <c r="I13" s="273" t="str">
        <f>[34]MIR!$C$10</f>
        <v xml:space="preserve">1.-Fomentar un gobierno eficaz, honesto y transparente 2.-Impulsar la gobernabilidad contribuyendo a una relación cordial y constructiva con la sociedad. 3.-Inspeccionar y vigilar el cumplimiento de la normatividad. 4.-actualizar, elaborar y operar eficientemente normas y reglamentos. 5.-verificar que las acciones desarrolladas por el gobierno municipal se ejecuten conforme a las normas y  criterios en materia de control y evaluación. </v>
      </c>
      <c r="J13" s="86"/>
      <c r="K13" s="86"/>
      <c r="L13" s="86"/>
      <c r="M13" s="87" t="s">
        <v>10</v>
      </c>
      <c r="N13" s="273" t="str">
        <f>[34]MIR!$C$11</f>
        <v>17.3Vigilar que se respete el marco normativo del H,Ayuntamiento Municipal y los acuerdos realizados con otros niveles de gobierno, organismos y organizaciones civiles.</v>
      </c>
      <c r="O13" s="86"/>
      <c r="P13" s="86"/>
      <c r="Q13" s="86"/>
    </row>
    <row r="14" spans="1:17" ht="150" customHeight="1" x14ac:dyDescent="0.25">
      <c r="A14" s="87"/>
      <c r="B14" s="86"/>
      <c r="C14" s="86"/>
      <c r="D14" s="82"/>
      <c r="E14" s="86"/>
      <c r="F14" s="86"/>
      <c r="G14" s="86"/>
      <c r="H14" s="82"/>
      <c r="I14" s="86"/>
      <c r="J14" s="86"/>
      <c r="K14" s="86"/>
      <c r="L14" s="86"/>
      <c r="M14" s="87"/>
      <c r="N14" s="86"/>
      <c r="O14" s="86"/>
      <c r="P14" s="86"/>
      <c r="Q14" s="86"/>
    </row>
    <row r="15" spans="1:17"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10" t="s">
        <v>578</v>
      </c>
      <c r="M18" s="10" t="s">
        <v>18</v>
      </c>
      <c r="N18" s="87"/>
      <c r="O18" s="87"/>
      <c r="P18" s="87"/>
      <c r="Q18" s="87"/>
    </row>
    <row r="19" spans="1:18" ht="107.25" customHeight="1" x14ac:dyDescent="0.25">
      <c r="A19" s="2" t="s">
        <v>28</v>
      </c>
      <c r="B19" s="273" t="str">
        <f>[34]MIR!$B$15</f>
        <v>Disminución de los riesgos Administrativos y la posibilidad de no observaciones y/o  sanciones por las diferentes Instancias revisoras.</v>
      </c>
      <c r="C19" s="86"/>
      <c r="D19" s="86"/>
      <c r="E19" s="86" t="str">
        <f>[34]MIR!$C$15</f>
        <v>Porcentaje de cumplimieto en la normatividad y regametos.</v>
      </c>
      <c r="F19" s="86"/>
      <c r="G19" s="86" t="str">
        <f>[34]MIR!$G$15</f>
        <v>No. De metas y objetivos programados/No de metas y objetivos realizados*100 (NMOP/NMOR*100)</v>
      </c>
      <c r="H19" s="86"/>
      <c r="I19" s="96" t="str">
        <f>[34]MIR!$H$15</f>
        <v>oficios de solicitud.</v>
      </c>
      <c r="J19" s="86"/>
      <c r="K19" s="62" t="s">
        <v>592</v>
      </c>
      <c r="L19" s="11">
        <v>3</v>
      </c>
      <c r="M19" s="81" t="s">
        <v>606</v>
      </c>
      <c r="N19" s="78" t="s">
        <v>608</v>
      </c>
      <c r="O19" s="5">
        <v>0.75</v>
      </c>
      <c r="P19" s="297" t="s">
        <v>45</v>
      </c>
      <c r="Q19" s="86"/>
    </row>
    <row r="20" spans="1:18" ht="104.25" customHeight="1" x14ac:dyDescent="0.25">
      <c r="A20" s="2" t="s">
        <v>29</v>
      </c>
      <c r="B20" s="86" t="str">
        <f>[34]MIR!$B$16</f>
        <v>Eficiente atención a la ciudadanía con transparencia en apego a  los marcos legales, con respuestas concretas y eficientes ante la sociedad.</v>
      </c>
      <c r="C20" s="86"/>
      <c r="D20" s="86"/>
      <c r="E20" s="86" t="str">
        <f>[34]MIR!$C$16</f>
        <v>Porcentaje de atención con transparencia.</v>
      </c>
      <c r="F20" s="86"/>
      <c r="G20" s="86" t="str">
        <f>[34]MIR!$G$16</f>
        <v>No. De metas y objetivos programados/No de metas y objetivos realizados*100 (NMOP/NMOR*100)</v>
      </c>
      <c r="H20" s="86"/>
      <c r="I20" s="96" t="str">
        <f>[34]MIR!$H$16</f>
        <v>oficios de solicitud.</v>
      </c>
      <c r="J20" s="86"/>
      <c r="K20" s="62" t="s">
        <v>592</v>
      </c>
      <c r="L20" s="77">
        <v>3</v>
      </c>
      <c r="M20" s="81" t="s">
        <v>606</v>
      </c>
      <c r="N20" s="78" t="s">
        <v>608</v>
      </c>
      <c r="O20" s="5">
        <v>0.75</v>
      </c>
      <c r="P20" s="96" t="s">
        <v>45</v>
      </c>
      <c r="Q20" s="86"/>
    </row>
    <row r="21" spans="1:18" ht="98.25" customHeight="1" x14ac:dyDescent="0.25">
      <c r="A21" s="2" t="s">
        <v>78</v>
      </c>
      <c r="B21" s="86" t="str">
        <f>[34]MIR!$B$17</f>
        <v>Aplicación de  programas de capacitación y  actualización en Normatividades y procesos administrativos en apego a las leyes  vigentes.</v>
      </c>
      <c r="C21" s="86"/>
      <c r="D21" s="86"/>
      <c r="E21" s="86" t="str">
        <f>[34]MIR!$C$17</f>
        <v>Porecentaje de capacitación.</v>
      </c>
      <c r="F21" s="86"/>
      <c r="G21" s="86" t="str">
        <f>[34]MIR!$G$17</f>
        <v>No. De capacitaciones propuestas/No. De capacitaciones realizadas*100 (NCP/NCR*100)</v>
      </c>
      <c r="H21" s="86"/>
      <c r="I21" s="96" t="str">
        <f>[34]MIR!$H$17</f>
        <v>Lista de asistencia y bitacora fotografica.</v>
      </c>
      <c r="J21" s="86"/>
      <c r="K21" s="62" t="s">
        <v>592</v>
      </c>
      <c r="L21" s="77">
        <v>3</v>
      </c>
      <c r="M21" s="81" t="s">
        <v>606</v>
      </c>
      <c r="N21" s="78" t="s">
        <v>608</v>
      </c>
      <c r="O21" s="5">
        <v>0.75</v>
      </c>
      <c r="P21" s="96" t="s">
        <v>45</v>
      </c>
      <c r="Q21" s="86"/>
    </row>
    <row r="22" spans="1:18" ht="117" customHeight="1" x14ac:dyDescent="0.25">
      <c r="A22" s="2" t="s">
        <v>79</v>
      </c>
      <c r="B22" s="86" t="str">
        <f>[34]MIR!$B$21</f>
        <v xml:space="preserve">Apego al marco normativo del H. Ayuntamiento Municipal, y coordinación con otros niveles de gobierno. </v>
      </c>
      <c r="C22" s="86"/>
      <c r="D22" s="86"/>
      <c r="E22" s="86" t="str">
        <f>[34]MIR!$C$21</f>
        <v>Porcentaje de coordinación.</v>
      </c>
      <c r="F22" s="86"/>
      <c r="G22" s="86" t="str">
        <f>[34]MIR!$G$21</f>
        <v>No. De metas y objetivos programados/No de metas y objetivos realizados*100 (NMOP/NMOR*100)</v>
      </c>
      <c r="H22" s="86"/>
      <c r="I22" s="96" t="str">
        <f>[34]MIR!$H$21</f>
        <v>oficios de solicitud.</v>
      </c>
      <c r="J22" s="86"/>
      <c r="K22" s="62" t="s">
        <v>592</v>
      </c>
      <c r="L22" s="77">
        <v>3</v>
      </c>
      <c r="M22" s="81" t="s">
        <v>606</v>
      </c>
      <c r="N22" s="78" t="s">
        <v>608</v>
      </c>
      <c r="O22" s="5">
        <v>0.75</v>
      </c>
      <c r="P22" s="96" t="s">
        <v>45</v>
      </c>
      <c r="Q22" s="86"/>
    </row>
    <row r="23" spans="1:18" x14ac:dyDescent="0.25">
      <c r="A23" s="94" t="s">
        <v>30</v>
      </c>
      <c r="B23" s="94"/>
      <c r="C23" s="94"/>
      <c r="D23" s="94"/>
      <c r="E23" s="94"/>
      <c r="F23" s="94"/>
      <c r="G23" s="94"/>
      <c r="H23" s="94"/>
      <c r="I23" s="94"/>
      <c r="J23" s="94"/>
      <c r="K23" s="94"/>
      <c r="L23" s="94"/>
      <c r="M23" s="94"/>
      <c r="N23" s="94"/>
      <c r="O23" s="94"/>
      <c r="P23" s="94"/>
      <c r="Q23" s="94"/>
    </row>
    <row r="24" spans="1:18" ht="82.5" customHeight="1" x14ac:dyDescent="0.25">
      <c r="A24" s="3" t="s">
        <v>127</v>
      </c>
      <c r="B24" s="86" t="str">
        <f>[34]MIR!$B$18</f>
        <v>Seguimiento a las actas y acuerdos emitidas en sesiones de cabildo.</v>
      </c>
      <c r="C24" s="86"/>
      <c r="D24" s="86"/>
      <c r="E24" s="86" t="str">
        <f>[34]MIR!$C$18</f>
        <v>Porecntaje de cesiones de cabildo.</v>
      </c>
      <c r="F24" s="86"/>
      <c r="G24" s="86" t="str">
        <f>[34]MIR!$G$18</f>
        <v>No. De metas y objetivos programados/No de metas y objetivos realizados*100 (NMOP/NMOR*100)</v>
      </c>
      <c r="H24" s="86"/>
      <c r="I24" s="96" t="str">
        <f>[34]MIR!$H$18</f>
        <v>oficios de solicitud.</v>
      </c>
      <c r="J24" s="86"/>
      <c r="K24" s="62" t="s">
        <v>578</v>
      </c>
      <c r="L24" s="73">
        <v>3</v>
      </c>
      <c r="M24" s="81" t="s">
        <v>606</v>
      </c>
      <c r="N24" s="78" t="s">
        <v>608</v>
      </c>
      <c r="O24" s="5">
        <v>0.75</v>
      </c>
      <c r="P24" s="96" t="s">
        <v>45</v>
      </c>
      <c r="Q24" s="86"/>
    </row>
    <row r="25" spans="1:18" ht="94.5" customHeight="1" x14ac:dyDescent="0.25">
      <c r="A25" s="3" t="s">
        <v>81</v>
      </c>
      <c r="B25" s="86" t="str">
        <f>[34]MIR!$B$19</f>
        <v xml:space="preserve">Recursos humanos capacitado y equipo de oficina actualizado. </v>
      </c>
      <c r="C25" s="86"/>
      <c r="D25" s="86"/>
      <c r="E25" s="86" t="str">
        <f>[34]MIR!$C$19</f>
        <v>Porecentaje de capacitación.</v>
      </c>
      <c r="F25" s="86"/>
      <c r="G25" s="86" t="str">
        <f>[34]MIR!$G$19</f>
        <v>No. De capacitaciones propuestas/No. De capacitaciones realizadas*100 (NCP/NCR*100)</v>
      </c>
      <c r="H25" s="86"/>
      <c r="I25" s="96" t="str">
        <f>[34]MIR!$H$19</f>
        <v>Lista de asistencia y bitacora fotografica.</v>
      </c>
      <c r="J25" s="86"/>
      <c r="K25" s="62" t="s">
        <v>578</v>
      </c>
      <c r="L25" s="77">
        <v>3</v>
      </c>
      <c r="M25" s="81" t="s">
        <v>606</v>
      </c>
      <c r="N25" s="78" t="s">
        <v>608</v>
      </c>
      <c r="O25" s="5">
        <v>0.75</v>
      </c>
      <c r="P25" s="96" t="s">
        <v>45</v>
      </c>
      <c r="Q25" s="86"/>
      <c r="R25" t="s">
        <v>34</v>
      </c>
    </row>
    <row r="26" spans="1:18" ht="90.75" customHeight="1" x14ac:dyDescent="0.25">
      <c r="A26" s="3" t="s">
        <v>82</v>
      </c>
      <c r="B26" s="98" t="str">
        <f>[34]MIR!$B$20</f>
        <v>Existe coordinación en el manejo de información para su analisis y diagnostico.</v>
      </c>
      <c r="C26" s="99"/>
      <c r="D26" s="100"/>
      <c r="E26" s="98" t="str">
        <f>[34]MIR!$C$20</f>
        <v>Porcentaje de coordinación de información.</v>
      </c>
      <c r="F26" s="100"/>
      <c r="G26" s="98" t="str">
        <f>[34]MIR!$G$20</f>
        <v>No. De metas y objetivos programados/No de metas y objetivos realizados*100 (NMOP/NMOR*100)</v>
      </c>
      <c r="H26" s="100"/>
      <c r="I26" s="101" t="str">
        <f>[34]MIR!$H$20</f>
        <v>oficios de solicitud.</v>
      </c>
      <c r="J26" s="102"/>
      <c r="K26" s="62" t="s">
        <v>578</v>
      </c>
      <c r="L26" s="77">
        <v>3</v>
      </c>
      <c r="M26" s="81" t="s">
        <v>606</v>
      </c>
      <c r="N26" s="78" t="s">
        <v>608</v>
      </c>
      <c r="O26" s="5">
        <v>0.75</v>
      </c>
      <c r="P26" s="101" t="str">
        <f t="shared" ref="P26" si="0">$P$25</f>
        <v>ORGANO DE CONTROL INTERNO.</v>
      </c>
      <c r="Q26" s="102"/>
    </row>
    <row r="27" spans="1:18" ht="83.25" customHeight="1" x14ac:dyDescent="0.25">
      <c r="A27" s="3" t="s">
        <v>84</v>
      </c>
      <c r="B27" s="298" t="s">
        <v>593</v>
      </c>
      <c r="C27" s="86"/>
      <c r="D27" s="86"/>
      <c r="E27" s="298" t="str">
        <f>[34]MIR!$C$22</f>
        <v>Porcentaje de talleres en las areas.</v>
      </c>
      <c r="F27" s="86"/>
      <c r="G27" s="86" t="str">
        <f>[34]MIR!$G$22</f>
        <v>No. De metas y objetivos programados/No de metas y objetivos realizados*100 (NMOP/NMOR*100)</v>
      </c>
      <c r="H27" s="86"/>
      <c r="I27" s="86" t="str">
        <f>[34]MIR!$H$22</f>
        <v>oficios de solicitud.</v>
      </c>
      <c r="J27" s="86"/>
      <c r="K27" s="62" t="s">
        <v>578</v>
      </c>
      <c r="L27" s="77">
        <v>3</v>
      </c>
      <c r="M27" s="81" t="s">
        <v>606</v>
      </c>
      <c r="N27" s="78" t="s">
        <v>608</v>
      </c>
      <c r="O27" s="5">
        <v>0.75</v>
      </c>
      <c r="P27" s="96" t="s">
        <v>45</v>
      </c>
      <c r="Q27" s="86"/>
    </row>
    <row r="28" spans="1:18" ht="15.75" customHeight="1"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7"/>
      <c r="G33" s="97"/>
      <c r="H33" s="97"/>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s="1" customFormat="1" x14ac:dyDescent="0.25">
      <c r="F36"/>
    </row>
    <row r="37" spans="1:17" s="1" customFormat="1" x14ac:dyDescent="0.25"/>
    <row r="38" spans="1:17" s="1" customFormat="1" x14ac:dyDescent="0.25"/>
    <row r="39" spans="1:17" x14ac:dyDescent="0.25">
      <c r="A39" s="1"/>
      <c r="B39" s="1"/>
      <c r="C39" s="1"/>
      <c r="D39" s="1"/>
      <c r="E39" s="1"/>
      <c r="F39" s="1"/>
      <c r="G39" s="1"/>
      <c r="H39" s="1"/>
      <c r="I39" s="1"/>
      <c r="J39" s="1"/>
      <c r="K39" s="1"/>
      <c r="L39" s="1"/>
      <c r="M39" s="1"/>
      <c r="N39" s="1"/>
      <c r="O39" s="1"/>
      <c r="P39" s="1"/>
      <c r="Q39" s="1"/>
    </row>
  </sheetData>
  <mergeCells count="79">
    <mergeCell ref="F33:H34"/>
    <mergeCell ref="B25:D25"/>
    <mergeCell ref="E25:F25"/>
    <mergeCell ref="G25:H25"/>
    <mergeCell ref="I25:J25"/>
    <mergeCell ref="P25:Q25"/>
    <mergeCell ref="B27:D27"/>
    <mergeCell ref="E27:F27"/>
    <mergeCell ref="G27:H27"/>
    <mergeCell ref="I27:J27"/>
    <mergeCell ref="P27:Q27"/>
    <mergeCell ref="P26:Q26"/>
    <mergeCell ref="B26:D26"/>
    <mergeCell ref="E26:F26"/>
    <mergeCell ref="G26:H26"/>
    <mergeCell ref="I26:J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A10:Q10"/>
    <mergeCell ref="B11:E11"/>
    <mergeCell ref="G11:L11"/>
    <mergeCell ref="N11:Q11"/>
    <mergeCell ref="M13:M14"/>
    <mergeCell ref="N13:Q14"/>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5:Q15"/>
    <mergeCell ref="A16:A18"/>
    <mergeCell ref="B16:D18"/>
    <mergeCell ref="E16:M16"/>
    <mergeCell ref="N16:O16"/>
    <mergeCell ref="P16:Q18"/>
    <mergeCell ref="E17:F18"/>
    <mergeCell ref="G17:H18"/>
    <mergeCell ref="I17:J18"/>
    <mergeCell ref="K17:K18"/>
    <mergeCell ref="L17:M17"/>
    <mergeCell ref="N17:N18"/>
    <mergeCell ref="O17:O18"/>
  </mergeCells>
  <pageMargins left="0.70866141732283472" right="0.70866141732283472" top="0.74803149606299213" bottom="0.74803149606299213" header="0.31496062992125984" footer="0.31496062992125984"/>
  <pageSetup scale="53"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zoomScale="53" zoomScaleNormal="53" zoomScaleSheetLayoutView="70" workbookViewId="0">
      <selection activeCell="M19" sqref="M19:N19"/>
    </sheetView>
  </sheetViews>
  <sheetFormatPr baseColWidth="10" defaultColWidth="10.875" defaultRowHeight="15.75" x14ac:dyDescent="0.25"/>
  <cols>
    <col min="1" max="1" width="13.75" customWidth="1"/>
    <col min="3" max="3" width="6.875" customWidth="1"/>
    <col min="4" max="4" width="23.75" customWidth="1"/>
    <col min="6" max="6" width="11.625" customWidth="1"/>
    <col min="8" max="8" width="12.875" customWidth="1"/>
    <col min="9" max="9" width="13.375" customWidth="1"/>
    <col min="10" max="10" width="8.5" customWidth="1"/>
    <col min="11" max="11" width="14" customWidth="1"/>
    <col min="12" max="12" width="12.625" customWidth="1"/>
    <col min="13" max="13" width="14.625" customWidth="1"/>
    <col min="14" max="14" width="14.125" customWidth="1"/>
    <col min="15" max="15" width="11.5" customWidth="1"/>
    <col min="17" max="17" width="4.75" customWidth="1"/>
  </cols>
  <sheetData>
    <row r="1" spans="1:17" ht="30" customHeight="1" x14ac:dyDescent="0.25">
      <c r="A1" s="1"/>
      <c r="B1" s="1"/>
      <c r="C1" s="1"/>
      <c r="D1" s="1"/>
      <c r="E1" s="1"/>
      <c r="F1" s="1"/>
      <c r="G1" s="1"/>
      <c r="H1" s="1"/>
      <c r="I1" s="1"/>
      <c r="J1" s="1"/>
      <c r="K1" s="1"/>
      <c r="L1" s="1"/>
      <c r="M1" s="1"/>
      <c r="N1" s="1"/>
      <c r="O1" s="1"/>
      <c r="P1" s="1"/>
      <c r="Q1" s="1"/>
    </row>
    <row r="2" spans="1:17" ht="27" customHeight="1"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206" t="s">
        <v>521</v>
      </c>
      <c r="E8" s="86"/>
      <c r="F8" s="86"/>
      <c r="G8" s="86"/>
      <c r="H8" s="86"/>
      <c r="I8" s="87" t="s">
        <v>1</v>
      </c>
      <c r="J8" s="88" t="s">
        <v>44</v>
      </c>
      <c r="K8" s="88"/>
      <c r="L8" s="87" t="s">
        <v>2</v>
      </c>
      <c r="M8" s="299" t="s">
        <v>450</v>
      </c>
      <c r="N8" s="106"/>
      <c r="O8" s="87" t="s">
        <v>3</v>
      </c>
      <c r="P8" s="206" t="s">
        <v>522</v>
      </c>
      <c r="Q8" s="86"/>
    </row>
    <row r="9" spans="1:17" ht="66" customHeight="1" x14ac:dyDescent="0.25">
      <c r="A9" s="82"/>
      <c r="B9" s="82"/>
      <c r="C9" s="82"/>
      <c r="D9" s="86"/>
      <c r="E9" s="86"/>
      <c r="F9" s="86"/>
      <c r="G9" s="86"/>
      <c r="H9" s="86"/>
      <c r="I9" s="87"/>
      <c r="J9" s="88"/>
      <c r="K9" s="88"/>
      <c r="L9" s="87"/>
      <c r="M9" s="106"/>
      <c r="N9" s="106"/>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10" t="s">
        <v>4</v>
      </c>
      <c r="B11" s="289" t="s">
        <v>138</v>
      </c>
      <c r="C11" s="91"/>
      <c r="D11" s="91"/>
      <c r="E11" s="92"/>
      <c r="F11" s="10" t="s">
        <v>5</v>
      </c>
      <c r="G11" s="289" t="s">
        <v>139</v>
      </c>
      <c r="H11" s="91"/>
      <c r="I11" s="91"/>
      <c r="J11" s="91"/>
      <c r="K11" s="91"/>
      <c r="L11" s="92"/>
      <c r="M11" s="27" t="s">
        <v>6</v>
      </c>
      <c r="N11" s="289" t="s">
        <v>140</v>
      </c>
      <c r="O11" s="91"/>
      <c r="P11" s="91"/>
      <c r="Q11" s="92"/>
    </row>
    <row r="12" spans="1:17"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280" t="s">
        <v>141</v>
      </c>
      <c r="C13" s="86"/>
      <c r="D13" s="82" t="s">
        <v>8</v>
      </c>
      <c r="E13" s="277" t="s">
        <v>451</v>
      </c>
      <c r="F13" s="86"/>
      <c r="G13" s="86"/>
      <c r="H13" s="82" t="s">
        <v>9</v>
      </c>
      <c r="I13" s="280" t="s">
        <v>142</v>
      </c>
      <c r="J13" s="86"/>
      <c r="K13" s="86"/>
      <c r="L13" s="86"/>
      <c r="M13" s="87" t="s">
        <v>10</v>
      </c>
      <c r="N13" s="280" t="s">
        <v>143</v>
      </c>
      <c r="O13" s="86"/>
      <c r="P13" s="86"/>
      <c r="Q13" s="86"/>
    </row>
    <row r="14" spans="1:17" ht="119.25" customHeight="1" x14ac:dyDescent="0.25">
      <c r="A14" s="87"/>
      <c r="B14" s="86"/>
      <c r="C14" s="86"/>
      <c r="D14" s="82"/>
      <c r="E14" s="86"/>
      <c r="F14" s="86"/>
      <c r="G14" s="86"/>
      <c r="H14" s="82"/>
      <c r="I14" s="86"/>
      <c r="J14" s="86"/>
      <c r="K14" s="86"/>
      <c r="L14" s="86"/>
      <c r="M14" s="87"/>
      <c r="N14" s="86"/>
      <c r="O14" s="86"/>
      <c r="P14" s="86"/>
      <c r="Q14" s="86"/>
    </row>
    <row r="15" spans="1:17"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29" t="s">
        <v>578</v>
      </c>
      <c r="M18" s="10" t="s">
        <v>18</v>
      </c>
      <c r="N18" s="87"/>
      <c r="O18" s="87"/>
      <c r="P18" s="87"/>
      <c r="Q18" s="87"/>
    </row>
    <row r="19" spans="1:18" ht="113.25" customHeight="1" x14ac:dyDescent="0.25">
      <c r="A19" s="2" t="s">
        <v>28</v>
      </c>
      <c r="B19" s="86" t="s">
        <v>144</v>
      </c>
      <c r="C19" s="86"/>
      <c r="D19" s="86"/>
      <c r="E19" s="86" t="s">
        <v>146</v>
      </c>
      <c r="F19" s="86"/>
      <c r="G19" s="86" t="s">
        <v>147</v>
      </c>
      <c r="H19" s="86"/>
      <c r="I19" s="101" t="s">
        <v>148</v>
      </c>
      <c r="J19" s="102"/>
      <c r="K19" s="80" t="s">
        <v>578</v>
      </c>
      <c r="L19" s="11">
        <v>3</v>
      </c>
      <c r="M19" s="81" t="s">
        <v>606</v>
      </c>
      <c r="N19" s="78" t="s">
        <v>608</v>
      </c>
      <c r="O19" s="5">
        <v>0.75</v>
      </c>
      <c r="P19" s="291" t="s">
        <v>149</v>
      </c>
      <c r="Q19" s="106"/>
    </row>
    <row r="20" spans="1:18" ht="115.5" customHeight="1" x14ac:dyDescent="0.25">
      <c r="A20" s="2" t="s">
        <v>29</v>
      </c>
      <c r="B20" s="86" t="s">
        <v>145</v>
      </c>
      <c r="C20" s="86"/>
      <c r="D20" s="86"/>
      <c r="E20" s="86" t="s">
        <v>150</v>
      </c>
      <c r="F20" s="86"/>
      <c r="G20" s="86" t="s">
        <v>151</v>
      </c>
      <c r="H20" s="86"/>
      <c r="I20" s="300" t="s">
        <v>152</v>
      </c>
      <c r="J20" s="86"/>
      <c r="K20" s="80" t="s">
        <v>578</v>
      </c>
      <c r="L20" s="77">
        <v>3</v>
      </c>
      <c r="M20" s="81" t="s">
        <v>606</v>
      </c>
      <c r="N20" s="78" t="s">
        <v>608</v>
      </c>
      <c r="O20" s="5">
        <v>0.75</v>
      </c>
      <c r="P20" s="291" t="s">
        <v>149</v>
      </c>
      <c r="Q20" s="106"/>
    </row>
    <row r="21" spans="1:18" ht="119.25" customHeight="1" x14ac:dyDescent="0.25">
      <c r="A21" s="2" t="s">
        <v>520</v>
      </c>
      <c r="B21" s="300" t="s">
        <v>583</v>
      </c>
      <c r="C21" s="86"/>
      <c r="D21" s="86"/>
      <c r="E21" s="86" t="s">
        <v>153</v>
      </c>
      <c r="F21" s="86"/>
      <c r="G21" s="86" t="s">
        <v>154</v>
      </c>
      <c r="H21" s="86"/>
      <c r="I21" s="96" t="s">
        <v>155</v>
      </c>
      <c r="J21" s="86"/>
      <c r="K21" s="80" t="s">
        <v>578</v>
      </c>
      <c r="L21" s="77">
        <v>3</v>
      </c>
      <c r="M21" s="81" t="s">
        <v>606</v>
      </c>
      <c r="N21" s="78" t="s">
        <v>608</v>
      </c>
      <c r="O21" s="5">
        <v>0.75</v>
      </c>
      <c r="P21" s="291" t="s">
        <v>149</v>
      </c>
      <c r="Q21" s="106"/>
    </row>
    <row r="22" spans="1:18" ht="106.5" customHeight="1" x14ac:dyDescent="0.25">
      <c r="A22" s="2" t="s">
        <v>79</v>
      </c>
      <c r="B22" s="300" t="s">
        <v>584</v>
      </c>
      <c r="C22" s="86"/>
      <c r="D22" s="86"/>
      <c r="E22" s="86" t="s">
        <v>156</v>
      </c>
      <c r="F22" s="86"/>
      <c r="G22" s="86" t="s">
        <v>157</v>
      </c>
      <c r="H22" s="86"/>
      <c r="I22" s="96" t="s">
        <v>158</v>
      </c>
      <c r="J22" s="86"/>
      <c r="K22" s="80" t="s">
        <v>578</v>
      </c>
      <c r="L22" s="77">
        <v>3</v>
      </c>
      <c r="M22" s="81" t="s">
        <v>606</v>
      </c>
      <c r="N22" s="78" t="s">
        <v>608</v>
      </c>
      <c r="O22" s="5">
        <v>0.75</v>
      </c>
      <c r="P22" s="291" t="s">
        <v>149</v>
      </c>
      <c r="Q22" s="106"/>
    </row>
    <row r="23" spans="1:18" x14ac:dyDescent="0.25">
      <c r="A23" s="94" t="s">
        <v>582</v>
      </c>
      <c r="B23" s="94"/>
      <c r="C23" s="94"/>
      <c r="D23" s="94"/>
      <c r="E23" s="94"/>
      <c r="F23" s="94"/>
      <c r="G23" s="94"/>
      <c r="H23" s="94"/>
      <c r="I23" s="94"/>
      <c r="J23" s="94"/>
      <c r="K23" s="94"/>
      <c r="L23" s="94"/>
      <c r="M23" s="94"/>
      <c r="N23" s="94"/>
      <c r="O23" s="94"/>
      <c r="P23" s="94"/>
      <c r="Q23" s="94"/>
    </row>
    <row r="24" spans="1:18" ht="108.75" customHeight="1" x14ac:dyDescent="0.25">
      <c r="A24" s="3" t="s">
        <v>31</v>
      </c>
      <c r="B24" s="86" t="s">
        <v>159</v>
      </c>
      <c r="C24" s="86"/>
      <c r="D24" s="86"/>
      <c r="E24" s="86" t="s">
        <v>160</v>
      </c>
      <c r="F24" s="86"/>
      <c r="G24" s="86" t="s">
        <v>161</v>
      </c>
      <c r="H24" s="86"/>
      <c r="I24" s="96" t="s">
        <v>162</v>
      </c>
      <c r="J24" s="86"/>
      <c r="K24" s="80" t="s">
        <v>578</v>
      </c>
      <c r="L24" s="11">
        <v>3</v>
      </c>
      <c r="M24" s="81" t="s">
        <v>606</v>
      </c>
      <c r="N24" s="78" t="s">
        <v>608</v>
      </c>
      <c r="O24" s="5">
        <v>0.75</v>
      </c>
      <c r="P24" s="291" t="s">
        <v>149</v>
      </c>
      <c r="Q24" s="106"/>
    </row>
    <row r="25" spans="1:18" ht="130.5" customHeight="1" x14ac:dyDescent="0.25">
      <c r="A25" s="3" t="s">
        <v>31</v>
      </c>
      <c r="B25" s="86" t="s">
        <v>163</v>
      </c>
      <c r="C25" s="86"/>
      <c r="D25" s="86"/>
      <c r="E25" s="86" t="s">
        <v>164</v>
      </c>
      <c r="F25" s="86"/>
      <c r="G25" s="86" t="s">
        <v>165</v>
      </c>
      <c r="H25" s="86"/>
      <c r="I25" s="96" t="s">
        <v>166</v>
      </c>
      <c r="J25" s="86"/>
      <c r="K25" s="80" t="s">
        <v>578</v>
      </c>
      <c r="L25" s="77">
        <v>3</v>
      </c>
      <c r="M25" s="81" t="s">
        <v>606</v>
      </c>
      <c r="N25" s="78" t="s">
        <v>608</v>
      </c>
      <c r="O25" s="5">
        <v>0.75</v>
      </c>
      <c r="P25" s="291" t="s">
        <v>149</v>
      </c>
      <c r="Q25" s="106"/>
      <c r="R25" t="s">
        <v>34</v>
      </c>
    </row>
    <row r="26" spans="1:18" ht="90" customHeight="1" x14ac:dyDescent="0.25">
      <c r="A26" s="3" t="s">
        <v>31</v>
      </c>
      <c r="B26" s="86" t="s">
        <v>167</v>
      </c>
      <c r="C26" s="86"/>
      <c r="D26" s="86"/>
      <c r="E26" s="86" t="s">
        <v>168</v>
      </c>
      <c r="F26" s="86"/>
      <c r="G26" s="86" t="s">
        <v>169</v>
      </c>
      <c r="H26" s="86"/>
      <c r="I26" s="86" t="s">
        <v>170</v>
      </c>
      <c r="J26" s="86"/>
      <c r="K26" s="80" t="s">
        <v>578</v>
      </c>
      <c r="L26" s="77">
        <v>3</v>
      </c>
      <c r="M26" s="81" t="s">
        <v>606</v>
      </c>
      <c r="N26" s="78" t="s">
        <v>608</v>
      </c>
      <c r="O26" s="5">
        <v>0.75</v>
      </c>
      <c r="P26" s="291" t="s">
        <v>149</v>
      </c>
      <c r="Q26" s="106"/>
    </row>
    <row r="27" spans="1:18" x14ac:dyDescent="0.25">
      <c r="A27" s="1"/>
      <c r="B27" s="1"/>
      <c r="C27" s="1"/>
      <c r="D27" s="1"/>
      <c r="E27" s="1"/>
      <c r="F27" s="1"/>
      <c r="G27" s="1"/>
      <c r="H27" s="1"/>
      <c r="I27" s="1"/>
      <c r="J27" s="1"/>
      <c r="K27" s="1"/>
      <c r="L27" s="1"/>
      <c r="M27" s="1"/>
      <c r="N27" s="1"/>
      <c r="O27" s="1"/>
      <c r="P27" s="1"/>
      <c r="Q27" s="1"/>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97"/>
      <c r="G32" s="97"/>
      <c r="H32" s="97"/>
      <c r="I32" s="1"/>
      <c r="J32" s="1"/>
      <c r="K32" s="1"/>
      <c r="L32" s="1"/>
      <c r="M32" s="1"/>
      <c r="N32" s="1"/>
      <c r="O32" s="1"/>
      <c r="P32" s="1"/>
      <c r="Q32" s="1"/>
    </row>
    <row r="33" spans="1:17" x14ac:dyDescent="0.25">
      <c r="A33" s="1"/>
      <c r="B33" s="1"/>
      <c r="C33" s="1"/>
      <c r="D33" s="1"/>
      <c r="E33" s="1"/>
      <c r="F33" s="97"/>
      <c r="G33" s="97"/>
      <c r="H33" s="97"/>
      <c r="I33" s="1"/>
      <c r="J33" s="1"/>
      <c r="K33" s="1"/>
      <c r="L33" s="1"/>
      <c r="M33" s="1"/>
      <c r="N33" s="1"/>
      <c r="O33" s="1"/>
      <c r="P33" s="1"/>
      <c r="Q33" s="1"/>
    </row>
    <row r="34" spans="1:17" x14ac:dyDescent="0.25">
      <c r="A34" s="1"/>
      <c r="B34" s="1"/>
      <c r="C34" s="1"/>
      <c r="D34" s="1"/>
      <c r="E34" s="1"/>
      <c r="F34" s="1"/>
      <c r="G34" s="1"/>
      <c r="H34" s="1"/>
      <c r="I34" s="1"/>
      <c r="J34" s="1"/>
      <c r="K34" s="1"/>
      <c r="L34" s="1"/>
      <c r="M34" s="1"/>
      <c r="N34" s="1"/>
      <c r="O34" s="1"/>
      <c r="P34" s="1"/>
      <c r="Q34" s="1"/>
    </row>
    <row r="35" spans="1:17" x14ac:dyDescent="0.25">
      <c r="A35" s="1"/>
      <c r="B35" s="1"/>
      <c r="C35" s="1"/>
      <c r="D35" s="1"/>
      <c r="E35" s="1"/>
      <c r="G35" s="1"/>
      <c r="H35" s="1"/>
      <c r="I35" s="1"/>
      <c r="J35" s="1"/>
      <c r="K35" s="1"/>
      <c r="L35" s="1"/>
      <c r="M35" s="1"/>
      <c r="N35" s="1"/>
      <c r="O35" s="1"/>
      <c r="P35" s="1"/>
      <c r="Q35" s="1"/>
    </row>
    <row r="36" spans="1:17" s="1" customFormat="1" x14ac:dyDescent="0.25"/>
    <row r="37" spans="1:17" s="1" customFormat="1" x14ac:dyDescent="0.25"/>
    <row r="38" spans="1:17" s="1" customFormat="1" x14ac:dyDescent="0.25"/>
  </sheetData>
  <mergeCells count="74">
    <mergeCell ref="F32:H33"/>
    <mergeCell ref="B25:D25"/>
    <mergeCell ref="E25:F25"/>
    <mergeCell ref="G25:H25"/>
    <mergeCell ref="I25:J25"/>
    <mergeCell ref="P25:Q25"/>
    <mergeCell ref="B26:D26"/>
    <mergeCell ref="E26:F26"/>
    <mergeCell ref="G26:H26"/>
    <mergeCell ref="I26:J26"/>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0866141732283472" right="0.70866141732283472" top="0.74803149606299213" bottom="0.74803149606299213" header="0.31496062992125984" footer="0.31496062992125984"/>
  <pageSetup scale="53" orientation="landscape" horizontalDpi="4294967292"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opLeftCell="A4" zoomScale="66" zoomScaleNormal="66" zoomScaleSheetLayoutView="70" workbookViewId="0">
      <selection activeCell="M19" sqref="M19:N19"/>
    </sheetView>
  </sheetViews>
  <sheetFormatPr baseColWidth="10" defaultColWidth="10.875" defaultRowHeight="15.75" x14ac:dyDescent="0.25"/>
  <cols>
    <col min="1" max="1" width="14.75" customWidth="1"/>
    <col min="3" max="3" width="6.875" customWidth="1"/>
    <col min="4" max="4" width="20.375" customWidth="1"/>
    <col min="6" max="6" width="10.125" customWidth="1"/>
    <col min="8" max="8" width="12.875" customWidth="1"/>
    <col min="9" max="9" width="13.375" customWidth="1"/>
    <col min="10" max="10" width="9.5" customWidth="1"/>
    <col min="11" max="11" width="14.875" customWidth="1"/>
    <col min="12" max="12" width="13.5" customWidth="1"/>
    <col min="13" max="13" width="13.375" customWidth="1"/>
    <col min="14" max="14" width="14.75" customWidth="1"/>
    <col min="15" max="15" width="10.5" customWidth="1"/>
    <col min="17" max="17" width="8" customWidth="1"/>
  </cols>
  <sheetData>
    <row r="1" spans="1:17" ht="26.25" customHeight="1" x14ac:dyDescent="0.25">
      <c r="A1" s="1"/>
      <c r="B1" s="1"/>
      <c r="C1" s="1"/>
      <c r="D1" s="1"/>
      <c r="E1" s="1"/>
      <c r="F1" s="1"/>
      <c r="G1" s="1"/>
      <c r="H1" s="1"/>
      <c r="I1" s="1"/>
      <c r="J1" s="1"/>
      <c r="K1" s="1"/>
      <c r="L1" s="1"/>
      <c r="M1" s="1"/>
      <c r="N1" s="1"/>
      <c r="O1" s="1"/>
      <c r="P1" s="1"/>
      <c r="Q1" s="1"/>
    </row>
    <row r="2" spans="1:17" ht="24.75" customHeight="1"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273" t="s">
        <v>575</v>
      </c>
      <c r="E8" s="86"/>
      <c r="F8" s="86"/>
      <c r="G8" s="86"/>
      <c r="H8" s="86"/>
      <c r="I8" s="87" t="s">
        <v>1</v>
      </c>
      <c r="J8" s="88" t="s">
        <v>43</v>
      </c>
      <c r="K8" s="88"/>
      <c r="L8" s="87" t="s">
        <v>2</v>
      </c>
      <c r="M8" s="277" t="str">
        <f>[35]MIR!$C$7</f>
        <v>Programa 2. Bienestar en Eduardo Neri,  Programa 6. Somos Diversos</v>
      </c>
      <c r="N8" s="86"/>
      <c r="O8" s="87" t="s">
        <v>3</v>
      </c>
      <c r="P8" s="273" t="s">
        <v>576</v>
      </c>
      <c r="Q8" s="86"/>
    </row>
    <row r="9" spans="1:17" ht="61.5" customHeight="1" x14ac:dyDescent="0.25">
      <c r="A9" s="82"/>
      <c r="B9" s="82"/>
      <c r="C9" s="82"/>
      <c r="D9" s="86"/>
      <c r="E9" s="86"/>
      <c r="F9" s="86"/>
      <c r="G9" s="86"/>
      <c r="H9" s="86"/>
      <c r="I9" s="87"/>
      <c r="J9" s="88"/>
      <c r="K9" s="88"/>
      <c r="L9" s="87"/>
      <c r="M9" s="86"/>
      <c r="N9" s="86"/>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10" t="s">
        <v>4</v>
      </c>
      <c r="B11" s="256" t="s">
        <v>288</v>
      </c>
      <c r="C11" s="91"/>
      <c r="D11" s="91"/>
      <c r="E11" s="92"/>
      <c r="F11" s="10" t="s">
        <v>5</v>
      </c>
      <c r="G11" s="256" t="s">
        <v>289</v>
      </c>
      <c r="H11" s="91"/>
      <c r="I11" s="91"/>
      <c r="J11" s="91"/>
      <c r="K11" s="91"/>
      <c r="L11" s="92"/>
      <c r="M11" s="27" t="s">
        <v>6</v>
      </c>
      <c r="N11" s="256" t="s">
        <v>273</v>
      </c>
      <c r="O11" s="91"/>
      <c r="P11" s="91"/>
      <c r="Q11" s="92"/>
    </row>
    <row r="12" spans="1:17"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272" t="str">
        <f>[35]MIR!$C$8</f>
        <v xml:space="preserve"> 1.   Dimension Social    Desarrollo integral e inlcuyente</v>
      </c>
      <c r="C13" s="86"/>
      <c r="D13" s="82" t="s">
        <v>8</v>
      </c>
      <c r="E13" s="272" t="str">
        <f>[35]MIR!$C$9</f>
        <v>Contribuir al bienestar social incluyendo la participación ciudadana en los programas de desarrollo integral, en materia de desarrollo humano, salud, inclusión social y mejora en las oportunidades de empleo para la  ciudadanía.</v>
      </c>
      <c r="F13" s="86"/>
      <c r="G13" s="86"/>
      <c r="H13" s="82" t="s">
        <v>9</v>
      </c>
      <c r="I13" s="272" t="str">
        <f>[35]MIR!$C$10</f>
        <v>1. Disminuir las carencias sociales mejorando significativamente las condiciones de vida en  Municipio. 5. Incrementar el bienestar social de la población vulnerable del Municipio, 6. Consolidar un esquema de vinculación social con atención prioritaria.</v>
      </c>
      <c r="J13" s="86"/>
      <c r="K13" s="86"/>
      <c r="L13" s="86"/>
      <c r="M13" s="87" t="s">
        <v>10</v>
      </c>
      <c r="N13" s="272" t="str">
        <f>[35]MIR!$C$11</f>
        <v>Entrega de despensas a personas más necesitadas.  Subsidios en material educativo.</v>
      </c>
      <c r="O13" s="86"/>
      <c r="P13" s="86"/>
      <c r="Q13" s="86"/>
    </row>
    <row r="14" spans="1:17" ht="104.25" customHeight="1" x14ac:dyDescent="0.25">
      <c r="A14" s="87"/>
      <c r="B14" s="86"/>
      <c r="C14" s="86"/>
      <c r="D14" s="82"/>
      <c r="E14" s="86"/>
      <c r="F14" s="86"/>
      <c r="G14" s="86"/>
      <c r="H14" s="82"/>
      <c r="I14" s="86"/>
      <c r="J14" s="86"/>
      <c r="K14" s="86"/>
      <c r="L14" s="86"/>
      <c r="M14" s="87"/>
      <c r="N14" s="86"/>
      <c r="O14" s="86"/>
      <c r="P14" s="86"/>
      <c r="Q14" s="86"/>
    </row>
    <row r="15" spans="1:17"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30" t="s">
        <v>578</v>
      </c>
      <c r="M18" s="30" t="s">
        <v>18</v>
      </c>
      <c r="N18" s="87"/>
      <c r="O18" s="87"/>
      <c r="P18" s="87"/>
      <c r="Q18" s="87"/>
    </row>
    <row r="19" spans="1:18" ht="135" customHeight="1" x14ac:dyDescent="0.25">
      <c r="A19" s="2" t="s">
        <v>28</v>
      </c>
      <c r="B19" s="86" t="str">
        <f>[35]MIR!$B$15</f>
        <v xml:space="preserve">Aprobar el presupuesto de egresos y ley de ingresos, mejor aprovechamiento en las leyes que incluyen la idenidad cultural y respeto hacia la persuacion de usos y costumbres. </v>
      </c>
      <c r="C19" s="86"/>
      <c r="D19" s="86"/>
      <c r="E19" s="86" t="str">
        <f>[35]MIR!$C$15</f>
        <v>Porcentaje de resoluciones aprobadas.</v>
      </c>
      <c r="F19" s="86"/>
      <c r="G19" s="86" t="s">
        <v>276</v>
      </c>
      <c r="H19" s="86"/>
      <c r="I19" s="96" t="s">
        <v>166</v>
      </c>
      <c r="J19" s="86"/>
      <c r="K19" s="62" t="s">
        <v>578</v>
      </c>
      <c r="L19" s="11">
        <v>3</v>
      </c>
      <c r="M19" s="81" t="s">
        <v>606</v>
      </c>
      <c r="N19" s="78" t="s">
        <v>608</v>
      </c>
      <c r="O19" s="5">
        <v>0.75</v>
      </c>
      <c r="P19" s="96" t="s">
        <v>43</v>
      </c>
      <c r="Q19" s="86"/>
    </row>
    <row r="20" spans="1:18" ht="117" customHeight="1" x14ac:dyDescent="0.25">
      <c r="A20" s="2" t="s">
        <v>29</v>
      </c>
      <c r="B20" s="86" t="str">
        <f>[35]MIR!$B$16</f>
        <v>Resoluciones aprobadas y  apoyo por las autoridades en el desarrollo y Rescate de la Cultura y Tradiciones por parte las autoridades en el desarrollo del Municipio de Eduardo Neri.</v>
      </c>
      <c r="C20" s="86"/>
      <c r="D20" s="86"/>
      <c r="E20" s="86" t="str">
        <f>[35]MIR!$C$16</f>
        <v>Porcentaje de acciones implemetadas  para el control de los recursos financieros.</v>
      </c>
      <c r="F20" s="86"/>
      <c r="G20" s="86" t="s">
        <v>277</v>
      </c>
      <c r="H20" s="86"/>
      <c r="I20" s="96" t="s">
        <v>166</v>
      </c>
      <c r="J20" s="86"/>
      <c r="K20" s="62" t="s">
        <v>578</v>
      </c>
      <c r="L20" s="79">
        <v>3</v>
      </c>
      <c r="M20" s="81" t="s">
        <v>606</v>
      </c>
      <c r="N20" s="78" t="s">
        <v>608</v>
      </c>
      <c r="O20" s="5">
        <v>0.75</v>
      </c>
      <c r="P20" s="96" t="s">
        <v>43</v>
      </c>
      <c r="Q20" s="86"/>
    </row>
    <row r="21" spans="1:18" ht="103.5" customHeight="1" x14ac:dyDescent="0.25">
      <c r="A21" s="2" t="s">
        <v>78</v>
      </c>
      <c r="B21" s="86" t="str">
        <f>[35]MIR!$B$17</f>
        <v>Formar parte de las comisiones, para las que fueren designados por el Ayuntamiento, máximo conocimiento del patrimonio cultural,  (hermandad intercultural guerrerense).</v>
      </c>
      <c r="C21" s="86"/>
      <c r="D21" s="86"/>
      <c r="E21" s="86" t="str">
        <f>[35]MIR!$C$17</f>
        <v>Porcentaje de acciones implemetadas  para el control de los recursos financieros.</v>
      </c>
      <c r="F21" s="86"/>
      <c r="G21" s="86" t="s">
        <v>130</v>
      </c>
      <c r="H21" s="86"/>
      <c r="I21" s="96" t="s">
        <v>166</v>
      </c>
      <c r="J21" s="86"/>
      <c r="K21" s="62" t="s">
        <v>578</v>
      </c>
      <c r="L21" s="79">
        <v>3</v>
      </c>
      <c r="M21" s="81" t="s">
        <v>606</v>
      </c>
      <c r="N21" s="78" t="s">
        <v>608</v>
      </c>
      <c r="O21" s="5">
        <v>0.75</v>
      </c>
      <c r="P21" s="96" t="s">
        <v>43</v>
      </c>
      <c r="Q21" s="86"/>
    </row>
    <row r="22" spans="1:18" ht="119.25" customHeight="1" x14ac:dyDescent="0.25">
      <c r="A22" s="2" t="s">
        <v>79</v>
      </c>
      <c r="B22" s="86" t="str">
        <f>[35]MIR!$B$21</f>
        <v>Dictaminar e informar sobre los asuntos que les encomiende el Ayuntamiento y Mejor comportamiento y apoyo del gobierno municipal en las fiestas patronales.</v>
      </c>
      <c r="C22" s="86"/>
      <c r="D22" s="86"/>
      <c r="E22" s="86" t="str">
        <f>[35]MIR!$C$21</f>
        <v>Porcentaje de resoluciones aprobadas.</v>
      </c>
      <c r="F22" s="86"/>
      <c r="G22" s="86" t="s">
        <v>278</v>
      </c>
      <c r="H22" s="86"/>
      <c r="I22" s="96" t="s">
        <v>166</v>
      </c>
      <c r="J22" s="86"/>
      <c r="K22" s="62" t="s">
        <v>578</v>
      </c>
      <c r="L22" s="79">
        <v>3</v>
      </c>
      <c r="M22" s="81" t="s">
        <v>606</v>
      </c>
      <c r="N22" s="78" t="s">
        <v>608</v>
      </c>
      <c r="O22" s="5">
        <v>0.75</v>
      </c>
      <c r="P22" s="96" t="s">
        <v>43</v>
      </c>
      <c r="Q22" s="86"/>
    </row>
    <row r="23" spans="1:18" x14ac:dyDescent="0.25">
      <c r="A23" s="94" t="s">
        <v>30</v>
      </c>
      <c r="B23" s="94"/>
      <c r="C23" s="94"/>
      <c r="D23" s="94"/>
      <c r="E23" s="94"/>
      <c r="F23" s="94"/>
      <c r="G23" s="94"/>
      <c r="H23" s="94"/>
      <c r="I23" s="94"/>
      <c r="J23" s="94"/>
      <c r="K23" s="94"/>
      <c r="L23" s="94"/>
      <c r="M23" s="94"/>
      <c r="N23" s="94"/>
      <c r="O23" s="94"/>
      <c r="P23" s="94"/>
      <c r="Q23" s="94"/>
    </row>
    <row r="24" spans="1:18" ht="108" customHeight="1" x14ac:dyDescent="0.25">
      <c r="A24" s="3" t="s">
        <v>89</v>
      </c>
      <c r="B24" s="86" t="str">
        <f>[35]MIR!$B$18</f>
        <v>eficiente evolucion y cambios positivos en las relaciones con la sociedad y asistir con puntualidad a las sesiones ordinarias y extraordinarias del Ayuntamiento  y practica correcta de usos y costubres por parte de la sociedad</v>
      </c>
      <c r="C24" s="86"/>
      <c r="D24" s="86"/>
      <c r="E24" s="86" t="str">
        <f>[35]MIR!$C$18</f>
        <v>Porcentaje de acciones implemetadas  para el control de los recursos financieros.</v>
      </c>
      <c r="F24" s="86"/>
      <c r="G24" s="86" t="s">
        <v>281</v>
      </c>
      <c r="H24" s="86"/>
      <c r="I24" s="96" t="s">
        <v>166</v>
      </c>
      <c r="J24" s="86"/>
      <c r="K24" s="62" t="s">
        <v>578</v>
      </c>
      <c r="L24" s="73">
        <v>3</v>
      </c>
      <c r="M24" s="81" t="s">
        <v>606</v>
      </c>
      <c r="N24" s="78" t="s">
        <v>608</v>
      </c>
      <c r="O24" s="5">
        <v>0.75</v>
      </c>
      <c r="P24" s="96" t="s">
        <v>43</v>
      </c>
      <c r="Q24" s="86"/>
    </row>
    <row r="25" spans="1:18" ht="87.75" customHeight="1" x14ac:dyDescent="0.25">
      <c r="A25" s="3" t="s">
        <v>81</v>
      </c>
      <c r="B25" s="86" t="str">
        <f>[35]MIR!$B$19</f>
        <v xml:space="preserve"> Ejercer las facultades de deliberación y decisión de los asuntos que le competen al Ayuntamiento y mejores cambios positivos en las creencias.</v>
      </c>
      <c r="C25" s="86"/>
      <c r="D25" s="86"/>
      <c r="E25" s="86" t="str">
        <f>[35]MIR!$C$19</f>
        <v>Porcentaje de acciones implemetadas  para el control de los recursos financieros.</v>
      </c>
      <c r="F25" s="86"/>
      <c r="G25" s="86" t="s">
        <v>282</v>
      </c>
      <c r="H25" s="86"/>
      <c r="I25" s="96" t="s">
        <v>166</v>
      </c>
      <c r="J25" s="86"/>
      <c r="K25" s="62" t="s">
        <v>578</v>
      </c>
      <c r="L25" s="79">
        <v>3</v>
      </c>
      <c r="M25" s="81" t="s">
        <v>606</v>
      </c>
      <c r="N25" s="78" t="s">
        <v>608</v>
      </c>
      <c r="O25" s="5">
        <v>0.75</v>
      </c>
      <c r="P25" s="96" t="s">
        <v>43</v>
      </c>
      <c r="Q25" s="86"/>
      <c r="R25" t="s">
        <v>34</v>
      </c>
    </row>
    <row r="26" spans="1:18" ht="111" customHeight="1" x14ac:dyDescent="0.25">
      <c r="A26" s="3" t="s">
        <v>82</v>
      </c>
      <c r="B26" s="98" t="str">
        <f>[35]MIR!$B$20</f>
        <v>Formular al Ayuntamiento las propuestas de ordenamientos en asuntos municipales  y eficiente  autonomía, apoyo y tolerancia a la cultura social, con nuevas generaciones rescatando la cultura antigua de nuestro municipio</v>
      </c>
      <c r="C26" s="99"/>
      <c r="D26" s="100"/>
      <c r="E26" s="98" t="str">
        <f>[35]MIR!$C$20</f>
        <v>Porcentaje de resoluciones para su aprobacion.</v>
      </c>
      <c r="F26" s="100"/>
      <c r="G26" s="98" t="s">
        <v>278</v>
      </c>
      <c r="H26" s="100"/>
      <c r="I26" s="101" t="s">
        <v>166</v>
      </c>
      <c r="J26" s="102"/>
      <c r="K26" s="62" t="s">
        <v>578</v>
      </c>
      <c r="L26" s="79">
        <v>3</v>
      </c>
      <c r="M26" s="81" t="s">
        <v>606</v>
      </c>
      <c r="N26" s="78" t="s">
        <v>608</v>
      </c>
      <c r="O26" s="5">
        <v>0.75</v>
      </c>
      <c r="P26" s="96" t="s">
        <v>43</v>
      </c>
      <c r="Q26" s="86"/>
    </row>
    <row r="27" spans="1:18" ht="102.75" customHeight="1" x14ac:dyDescent="0.25">
      <c r="A27" s="3" t="s">
        <v>84</v>
      </c>
      <c r="B27" s="86" t="str">
        <f>[35]MIR!$B$22</f>
        <v xml:space="preserve"> Solicitar los informes necesarios para el buen desarrollo de sus funciones y suficiente conocimiento religioso,   mejor desarrollo cultural siguiendo nuestos usos y costrumbres.</v>
      </c>
      <c r="C27" s="86"/>
      <c r="D27" s="86"/>
      <c r="E27" s="86" t="str">
        <f>[35]MIR!$C$22</f>
        <v>Porcentaje de resoluciones aprobadas.</v>
      </c>
      <c r="F27" s="86"/>
      <c r="G27" s="86" t="s">
        <v>278</v>
      </c>
      <c r="H27" s="86"/>
      <c r="I27" s="86" t="s">
        <v>166</v>
      </c>
      <c r="J27" s="86"/>
      <c r="K27" s="62" t="s">
        <v>578</v>
      </c>
      <c r="L27" s="79">
        <v>3</v>
      </c>
      <c r="M27" s="81" t="s">
        <v>606</v>
      </c>
      <c r="N27" s="78" t="s">
        <v>608</v>
      </c>
      <c r="O27" s="5">
        <v>0.75</v>
      </c>
      <c r="P27" s="96" t="s">
        <v>43</v>
      </c>
      <c r="Q27" s="86"/>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7"/>
      <c r="G33" s="97"/>
      <c r="H33" s="97"/>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F33:H34"/>
    <mergeCell ref="B25:D25"/>
    <mergeCell ref="E25:F25"/>
    <mergeCell ref="G25:H25"/>
    <mergeCell ref="I25:J25"/>
    <mergeCell ref="B26:D26"/>
    <mergeCell ref="E26:F26"/>
    <mergeCell ref="G26:H26"/>
    <mergeCell ref="I26:J26"/>
    <mergeCell ref="P25:Q25"/>
    <mergeCell ref="B27:D27"/>
    <mergeCell ref="E27:F27"/>
    <mergeCell ref="G27:H27"/>
    <mergeCell ref="I27:J27"/>
    <mergeCell ref="P27:Q27"/>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0866141732283472" right="0.70866141732283472" top="0.74803149606299213" bottom="0.74803149606299213" header="0.31496062992125984" footer="0.31496062992125984"/>
  <pageSetup scale="53" orientation="landscape" horizontalDpi="4294967292"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zoomScale="66" zoomScaleNormal="66" zoomScaleSheetLayoutView="70" workbookViewId="0">
      <selection activeCell="M19" sqref="M19:N19"/>
    </sheetView>
  </sheetViews>
  <sheetFormatPr baseColWidth="10" defaultColWidth="10.875" defaultRowHeight="15.75" x14ac:dyDescent="0.25"/>
  <cols>
    <col min="1" max="1" width="14.875" customWidth="1"/>
    <col min="3" max="3" width="6.875" customWidth="1"/>
    <col min="4" max="4" width="17.75" customWidth="1"/>
    <col min="6" max="6" width="7.375" customWidth="1"/>
    <col min="8" max="8" width="12.875" customWidth="1"/>
    <col min="9" max="9" width="13.375" customWidth="1"/>
    <col min="10" max="10" width="9.875" customWidth="1"/>
    <col min="11" max="11" width="14.25" customWidth="1"/>
    <col min="12" max="13" width="14" customWidth="1"/>
    <col min="14" max="14" width="15.625" customWidth="1"/>
    <col min="15" max="15" width="10.75" customWidth="1"/>
    <col min="17" max="17" width="7.875" customWidth="1"/>
  </cols>
  <sheetData>
    <row r="1" spans="1:17" ht="21.75" customHeight="1" x14ac:dyDescent="0.25">
      <c r="A1" s="1"/>
      <c r="B1" s="1"/>
      <c r="C1" s="1"/>
      <c r="D1" s="1"/>
      <c r="E1" s="1"/>
      <c r="F1" s="1"/>
      <c r="G1" s="1"/>
      <c r="H1" s="1"/>
      <c r="I1" s="1"/>
      <c r="J1" s="1"/>
      <c r="K1" s="1"/>
      <c r="L1" s="1"/>
      <c r="M1" s="1"/>
      <c r="N1" s="1"/>
      <c r="O1" s="1"/>
      <c r="P1" s="1"/>
      <c r="Q1" s="1"/>
    </row>
    <row r="2" spans="1:17" ht="27" customHeight="1"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273" t="s">
        <v>575</v>
      </c>
      <c r="E8" s="86"/>
      <c r="F8" s="86"/>
      <c r="G8" s="86"/>
      <c r="H8" s="86"/>
      <c r="I8" s="87" t="s">
        <v>1</v>
      </c>
      <c r="J8" s="88" t="s">
        <v>42</v>
      </c>
      <c r="K8" s="88"/>
      <c r="L8" s="87" t="s">
        <v>2</v>
      </c>
      <c r="M8" s="277" t="str">
        <f>[36]MIR!$C$7</f>
        <v>13. Acciones Verdes  y  14. Estabilidad y Crecimiento Económico</v>
      </c>
      <c r="N8" s="86"/>
      <c r="O8" s="87" t="s">
        <v>3</v>
      </c>
      <c r="P8" s="273" t="s">
        <v>576</v>
      </c>
      <c r="Q8" s="86"/>
    </row>
    <row r="9" spans="1:17" ht="81" customHeight="1" x14ac:dyDescent="0.25">
      <c r="A9" s="82"/>
      <c r="B9" s="82"/>
      <c r="C9" s="82"/>
      <c r="D9" s="86"/>
      <c r="E9" s="86"/>
      <c r="F9" s="86"/>
      <c r="G9" s="86"/>
      <c r="H9" s="86"/>
      <c r="I9" s="87"/>
      <c r="J9" s="88"/>
      <c r="K9" s="88"/>
      <c r="L9" s="87"/>
      <c r="M9" s="86"/>
      <c r="N9" s="86"/>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39" customHeight="1" x14ac:dyDescent="0.25">
      <c r="A11" s="10" t="s">
        <v>4</v>
      </c>
      <c r="B11" s="301" t="s">
        <v>138</v>
      </c>
      <c r="C11" s="91"/>
      <c r="D11" s="91"/>
      <c r="E11" s="92"/>
      <c r="F11" s="10" t="s">
        <v>5</v>
      </c>
      <c r="G11" s="301" t="s">
        <v>272</v>
      </c>
      <c r="H11" s="91"/>
      <c r="I11" s="91"/>
      <c r="J11" s="91"/>
      <c r="K11" s="91"/>
      <c r="L11" s="92"/>
      <c r="M11" s="59" t="s">
        <v>6</v>
      </c>
      <c r="N11" s="301" t="s">
        <v>273</v>
      </c>
      <c r="O11" s="91"/>
      <c r="P11" s="91"/>
      <c r="Q11" s="92"/>
    </row>
    <row r="12" spans="1:17"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302" t="str">
        <f>[36]MIR!$C$8</f>
        <v>JE III  DIMENSIÓN TERRITORIAL . Fortalecimiento Urbano y Económico</v>
      </c>
      <c r="C13" s="86"/>
      <c r="D13" s="82" t="s">
        <v>8</v>
      </c>
      <c r="E13" s="302" t="str">
        <f>[36]MIR!$C$9</f>
        <v>Construir una economía incluyente con equidad, innovación y sustentabilidad fortaleciendo el desarrollo urbano del  municipio  bajo una integración campo-ciudad, promoviendo la conservación, restauración y mejoramiento de las condiciones de nuestro medio ambiente con una planeación adecuada fomentada en la normatividad.</v>
      </c>
      <c r="F13" s="86"/>
      <c r="G13" s="86"/>
      <c r="H13" s="82" t="s">
        <v>9</v>
      </c>
      <c r="I13" s="302" t="str">
        <f>[36]MIR!$C$10</f>
        <v>1.- Generar condiciones para detonar el desarrollo económico en el Municipio.  3.- Promover acciones productivas impulsando  nuevas fuentes de empleo dentro del Municipio, mediante talleres, conferencias y   capacitaciones. 4.- Incrementar la producción agropecuaria mediante esquemas sustentables con   innovación del medio rural. 9.-Diseñar instrumentos de protección y restablecimiento del medio ambiente 10.- Realizar una gestión ambiental mediante servicios públicos de calidad.</v>
      </c>
      <c r="J13" s="86"/>
      <c r="K13" s="86"/>
      <c r="L13" s="86"/>
      <c r="M13" s="87" t="s">
        <v>10</v>
      </c>
      <c r="N13" s="277" t="str">
        <f>[36]MIR!$C$10</f>
        <v>1.- Generar condiciones para detonar el desarrollo económico en el Municipio.  3.- Promover acciones productivas impulsando  nuevas fuentes de empleo dentro del Municipio, mediante talleres, conferencias y   capacitaciones. 4.- Incrementar la producción agropecuaria mediante esquemas sustentables con   innovación del medio rural. 9.-Diseñar instrumentos de protección y restablecimiento del medio ambiente 10.- Realizar una gestión ambiental mediante servicios públicos de calidad.</v>
      </c>
      <c r="O13" s="86"/>
      <c r="P13" s="86"/>
      <c r="Q13" s="86"/>
    </row>
    <row r="14" spans="1:17" ht="171" customHeight="1" x14ac:dyDescent="0.25">
      <c r="A14" s="87"/>
      <c r="B14" s="86"/>
      <c r="C14" s="86"/>
      <c r="D14" s="82"/>
      <c r="E14" s="86"/>
      <c r="F14" s="86"/>
      <c r="G14" s="86"/>
      <c r="H14" s="82"/>
      <c r="I14" s="86"/>
      <c r="J14" s="86"/>
      <c r="K14" s="86"/>
      <c r="L14" s="86"/>
      <c r="M14" s="87"/>
      <c r="N14" s="86"/>
      <c r="O14" s="86"/>
      <c r="P14" s="86"/>
      <c r="Q14" s="86"/>
    </row>
    <row r="15" spans="1:17"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29" t="s">
        <v>578</v>
      </c>
      <c r="M18" s="29" t="s">
        <v>18</v>
      </c>
      <c r="N18" s="87"/>
      <c r="O18" s="87"/>
      <c r="P18" s="87"/>
      <c r="Q18" s="87"/>
    </row>
    <row r="19" spans="1:18" ht="138" customHeight="1" x14ac:dyDescent="0.25">
      <c r="A19" s="2" t="s">
        <v>28</v>
      </c>
      <c r="B19" s="86" t="str">
        <f>[36]MIR!$B$15</f>
        <v xml:space="preserve">Aprobacion de presupuesto de egresos y ley de ingresos,  Estrategia Preservar los ecosistemas y los paisajes en su estado natural, evitando la contaminación de ecosistemas libres de contaminacion y mejor cambio climatico en el muncipio </v>
      </c>
      <c r="C19" s="86"/>
      <c r="D19" s="86"/>
      <c r="E19" s="86" t="str">
        <f>[36]MIR!$C$15</f>
        <v>Porcentaje de resoluciones de aprobacion.</v>
      </c>
      <c r="F19" s="86"/>
      <c r="G19" s="86" t="str">
        <f>[36]MIR!$G$15</f>
        <v>Porcentaje de Resoluciones Aprobadas = (No. De proyectos Terminados/ No. De Proyectos Programados) * 100.   PAP=(NPT/NPP) * 100</v>
      </c>
      <c r="H19" s="86"/>
      <c r="I19" s="96" t="s">
        <v>166</v>
      </c>
      <c r="J19" s="86"/>
      <c r="K19" s="62" t="s">
        <v>578</v>
      </c>
      <c r="L19" s="11">
        <v>3</v>
      </c>
      <c r="M19" s="81" t="s">
        <v>606</v>
      </c>
      <c r="N19" s="78" t="s">
        <v>608</v>
      </c>
      <c r="O19" s="5">
        <v>0.75</v>
      </c>
      <c r="P19" s="96" t="s">
        <v>42</v>
      </c>
      <c r="Q19" s="86"/>
    </row>
    <row r="20" spans="1:18" ht="126" customHeight="1" x14ac:dyDescent="0.25">
      <c r="A20" s="2" t="s">
        <v>29</v>
      </c>
      <c r="B20" s="86" t="str">
        <f>[36]MIR!$B$16</f>
        <v xml:space="preserve">. Asistir con puntualidad a las sesiones ordinarias y extraordinarias del Ayuntamientoy proponer eficiencia en la importancia del buen manejo de los recursos,y bajar los indices de contaminacion ambiental por los residuos solidos en el Municipio de Eduardo Neri </v>
      </c>
      <c r="C20" s="86"/>
      <c r="D20" s="86"/>
      <c r="E20" s="86" t="str">
        <f>[36]MIR!$C$16</f>
        <v>Porcentaje de acciones implemetadas  para el control de los recursos financieros.</v>
      </c>
      <c r="F20" s="86"/>
      <c r="G20" s="86" t="str">
        <f>[36]MIR!$G$16</f>
        <v>Porcentaje de Efectividad = No. De Acciones Realizadas / No. De Acciones Programadas * 100             PAI=NAR/NAP *100</v>
      </c>
      <c r="H20" s="86"/>
      <c r="I20" s="96" t="s">
        <v>166</v>
      </c>
      <c r="J20" s="86"/>
      <c r="K20" s="62" t="s">
        <v>578</v>
      </c>
      <c r="L20" s="79">
        <v>3</v>
      </c>
      <c r="M20" s="81" t="s">
        <v>606</v>
      </c>
      <c r="N20" s="78" t="s">
        <v>608</v>
      </c>
      <c r="O20" s="5">
        <v>0.75</v>
      </c>
      <c r="P20" s="96" t="s">
        <v>42</v>
      </c>
      <c r="Q20" s="86"/>
    </row>
    <row r="21" spans="1:18" ht="117" customHeight="1" x14ac:dyDescent="0.25">
      <c r="A21" s="2" t="s">
        <v>287</v>
      </c>
      <c r="B21" s="86" t="str">
        <f>[36]MIR!$B$17</f>
        <v>Ejercer la debida inspección y vigilancia, en los ramos a  cargo Mantener un manejo forestal uniforme sin agotar los recursos y  reutilización y reciclaje de residuos sólidos, así como minimizar la generación de residuos peligrosos</v>
      </c>
      <c r="C21" s="86"/>
      <c r="D21" s="86"/>
      <c r="E21" s="86" t="str">
        <f>[36]MIR!$C$17</f>
        <v>Porcentaje de acciones implemetadas  para el control de los recursos financieros.</v>
      </c>
      <c r="F21" s="86"/>
      <c r="G21" s="86" t="s">
        <v>130</v>
      </c>
      <c r="H21" s="86"/>
      <c r="I21" s="96" t="s">
        <v>166</v>
      </c>
      <c r="J21" s="86"/>
      <c r="K21" s="62" t="s">
        <v>578</v>
      </c>
      <c r="L21" s="79">
        <v>3</v>
      </c>
      <c r="M21" s="81" t="s">
        <v>606</v>
      </c>
      <c r="N21" s="78" t="s">
        <v>608</v>
      </c>
      <c r="O21" s="5">
        <v>0.75</v>
      </c>
      <c r="P21" s="96" t="s">
        <v>42</v>
      </c>
      <c r="Q21" s="86"/>
    </row>
    <row r="22" spans="1:18" ht="116.25" customHeight="1" x14ac:dyDescent="0.25">
      <c r="A22" s="2" t="s">
        <v>79</v>
      </c>
      <c r="B22" s="86" t="str">
        <f>[36]MIR!$B$21</f>
        <v>Dictaminar e informar sobre los asuntos que les encomiende el Ayuntamiento, Recursos económicos suficientes para el mejoramiento de la calidad ambiental por producción de residuos</v>
      </c>
      <c r="C22" s="86"/>
      <c r="D22" s="86"/>
      <c r="E22" s="86" t="str">
        <f>[36]MIR!$C$21</f>
        <v>Porcentaje de resoluciones aprobadas.</v>
      </c>
      <c r="F22" s="86"/>
      <c r="G22" s="86" t="s">
        <v>278</v>
      </c>
      <c r="H22" s="86"/>
      <c r="I22" s="96" t="s">
        <v>166</v>
      </c>
      <c r="J22" s="86"/>
      <c r="K22" s="62" t="s">
        <v>578</v>
      </c>
      <c r="L22" s="79">
        <v>3</v>
      </c>
      <c r="M22" s="81" t="s">
        <v>606</v>
      </c>
      <c r="N22" s="78" t="s">
        <v>608</v>
      </c>
      <c r="O22" s="5">
        <v>0.75</v>
      </c>
      <c r="P22" s="96" t="s">
        <v>42</v>
      </c>
      <c r="Q22" s="86"/>
    </row>
    <row r="23" spans="1:18" x14ac:dyDescent="0.25">
      <c r="A23" s="94" t="s">
        <v>30</v>
      </c>
      <c r="B23" s="94"/>
      <c r="C23" s="94"/>
      <c r="D23" s="94"/>
      <c r="E23" s="94"/>
      <c r="F23" s="94"/>
      <c r="G23" s="94"/>
      <c r="H23" s="94"/>
      <c r="I23" s="94"/>
      <c r="J23" s="94"/>
      <c r="K23" s="94"/>
      <c r="L23" s="94"/>
      <c r="M23" s="94"/>
      <c r="N23" s="94"/>
      <c r="O23" s="94"/>
      <c r="P23" s="94"/>
      <c r="Q23" s="94"/>
    </row>
    <row r="24" spans="1:18" ht="106.5" customHeight="1" x14ac:dyDescent="0.25">
      <c r="A24" s="3" t="s">
        <v>80</v>
      </c>
      <c r="B24" s="86" t="str">
        <f>[36]MIR!$B$18</f>
        <v>Formular al Ayuntamiento las propuestas de ordenamientos en asuntos municipales Mejorar áreas verdes y reutilizacion de los residuos de la basura para una mejor condicion de la tierra.</v>
      </c>
      <c r="C24" s="86"/>
      <c r="D24" s="86"/>
      <c r="E24" s="86" t="str">
        <f>[36]MIR!$C$18</f>
        <v>Porcentaje de acciones implemetadas  para el control de los recursos financieros.</v>
      </c>
      <c r="F24" s="86"/>
      <c r="G24" s="86" t="s">
        <v>281</v>
      </c>
      <c r="H24" s="86"/>
      <c r="I24" s="96" t="s">
        <v>166</v>
      </c>
      <c r="J24" s="86"/>
      <c r="K24" s="62" t="s">
        <v>578</v>
      </c>
      <c r="L24" s="73">
        <v>3</v>
      </c>
      <c r="M24" s="81" t="s">
        <v>606</v>
      </c>
      <c r="N24" s="78" t="s">
        <v>608</v>
      </c>
      <c r="O24" s="5">
        <v>0.75</v>
      </c>
      <c r="P24" s="96" t="s">
        <v>42</v>
      </c>
      <c r="Q24" s="86"/>
    </row>
    <row r="25" spans="1:18" ht="108.75" customHeight="1" x14ac:dyDescent="0.25">
      <c r="A25" s="3" t="s">
        <v>81</v>
      </c>
      <c r="B25" s="86" t="str">
        <f>[36]MIR!$B$19</f>
        <v>Convocatoria a sesiones de cabildo y Poner en marcha   un   grupo  de tradición de la población en general.</v>
      </c>
      <c r="C25" s="86"/>
      <c r="D25" s="86"/>
      <c r="E25" s="86" t="str">
        <f>[36]MIR!$C$19</f>
        <v>Porcentaje de acciones implemetadas  para el control de los recursos financieros.</v>
      </c>
      <c r="F25" s="86"/>
      <c r="G25" s="86" t="s">
        <v>282</v>
      </c>
      <c r="H25" s="86"/>
      <c r="I25" s="96" t="s">
        <v>166</v>
      </c>
      <c r="J25" s="86"/>
      <c r="K25" s="62" t="s">
        <v>578</v>
      </c>
      <c r="L25" s="79">
        <v>3</v>
      </c>
      <c r="M25" s="81" t="s">
        <v>606</v>
      </c>
      <c r="N25" s="78" t="s">
        <v>608</v>
      </c>
      <c r="O25" s="5">
        <v>0.75</v>
      </c>
      <c r="P25" s="96" t="s">
        <v>42</v>
      </c>
      <c r="Q25" s="86"/>
      <c r="R25" t="s">
        <v>34</v>
      </c>
    </row>
    <row r="26" spans="1:18" ht="117" customHeight="1" x14ac:dyDescent="0.25">
      <c r="A26" s="3" t="s">
        <v>82</v>
      </c>
      <c r="B26" s="98" t="str">
        <f>[36]MIR!$B$20</f>
        <v xml:space="preserve"> Formular al Ayuntamiento las propuestas de ordenamientos en asuntos municipales, Reciclar e intentar minimizar el impacto  del cambio  climaico y gestiónar  los recursos naturales del territorio.</v>
      </c>
      <c r="C26" s="99"/>
      <c r="D26" s="100"/>
      <c r="E26" s="98" t="str">
        <f>[36]MIR!$C$20</f>
        <v>Porcentaje de resoluciones para su aprobacion.</v>
      </c>
      <c r="F26" s="100"/>
      <c r="G26" s="98" t="s">
        <v>278</v>
      </c>
      <c r="H26" s="100"/>
      <c r="I26" s="101" t="s">
        <v>166</v>
      </c>
      <c r="J26" s="102"/>
      <c r="K26" s="62" t="s">
        <v>578</v>
      </c>
      <c r="L26" s="79">
        <v>3</v>
      </c>
      <c r="M26" s="81" t="s">
        <v>606</v>
      </c>
      <c r="N26" s="78" t="s">
        <v>608</v>
      </c>
      <c r="O26" s="5">
        <v>0.75</v>
      </c>
      <c r="P26" s="96" t="s">
        <v>42</v>
      </c>
      <c r="Q26" s="86"/>
    </row>
    <row r="27" spans="1:18" ht="105" customHeight="1" x14ac:dyDescent="0.25">
      <c r="A27" s="3" t="s">
        <v>84</v>
      </c>
      <c r="B27" s="86" t="str">
        <f>[36]MIR!$B$22</f>
        <v xml:space="preserve">Solicitar los informes necesarios para el buen desarrollo de sus funciones Siguiendo prácticas correctas y garantizar nuestro bienestar  ecológico y a la preservación del ambiente y sus recursos. </v>
      </c>
      <c r="C27" s="86"/>
      <c r="D27" s="86"/>
      <c r="E27" s="86" t="str">
        <f>[36]MIR!$C$22</f>
        <v>Porcentaje de resoluciones aprobadas.</v>
      </c>
      <c r="F27" s="86"/>
      <c r="G27" s="86" t="s">
        <v>278</v>
      </c>
      <c r="H27" s="86"/>
      <c r="I27" s="86" t="s">
        <v>166</v>
      </c>
      <c r="J27" s="86"/>
      <c r="K27" s="62" t="s">
        <v>578</v>
      </c>
      <c r="L27" s="79">
        <v>3</v>
      </c>
      <c r="M27" s="81" t="s">
        <v>606</v>
      </c>
      <c r="N27" s="78" t="s">
        <v>608</v>
      </c>
      <c r="O27" s="5">
        <v>0.75</v>
      </c>
      <c r="P27" s="96" t="s">
        <v>42</v>
      </c>
      <c r="Q27" s="86"/>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7"/>
      <c r="G33" s="97"/>
      <c r="H33" s="97"/>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F33:H34"/>
    <mergeCell ref="B25:D25"/>
    <mergeCell ref="E25:F25"/>
    <mergeCell ref="G25:H25"/>
    <mergeCell ref="I25:J25"/>
    <mergeCell ref="P25:Q25"/>
    <mergeCell ref="B27:D27"/>
    <mergeCell ref="E27:F27"/>
    <mergeCell ref="G27:H27"/>
    <mergeCell ref="I27:J27"/>
    <mergeCell ref="P27:Q27"/>
    <mergeCell ref="B26:D26"/>
    <mergeCell ref="E26:F26"/>
    <mergeCell ref="G26:H26"/>
    <mergeCell ref="I26:J26"/>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0866141732283472" right="0.70866141732283472" top="0.74803149606299213" bottom="0.74803149606299213" header="0.31496062992125984" footer="0.31496062992125984"/>
  <pageSetup scale="53" orientation="landscape" horizontalDpi="4294967292"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zoomScale="57" zoomScaleNormal="57" zoomScaleSheetLayoutView="70" workbookViewId="0">
      <selection activeCell="M19" sqref="M19:N19"/>
    </sheetView>
  </sheetViews>
  <sheetFormatPr baseColWidth="10" defaultColWidth="10.875" defaultRowHeight="15.75" x14ac:dyDescent="0.25"/>
  <cols>
    <col min="1" max="1" width="13.75" customWidth="1"/>
    <col min="3" max="3" width="6.875" customWidth="1"/>
    <col min="4" max="4" width="22.625" customWidth="1"/>
    <col min="6" max="6" width="9" customWidth="1"/>
    <col min="8" max="8" width="12.875" customWidth="1"/>
    <col min="9" max="9" width="13.375" customWidth="1"/>
    <col min="10" max="10" width="10.5" customWidth="1"/>
    <col min="11" max="11" width="14.375" customWidth="1"/>
    <col min="12" max="13" width="14" customWidth="1"/>
    <col min="14" max="14" width="12.625" customWidth="1"/>
    <col min="15" max="15" width="12.375" customWidth="1"/>
    <col min="17" max="17" width="8.25" customWidth="1"/>
  </cols>
  <sheetData>
    <row r="1" spans="1:17" ht="26.25" customHeight="1" x14ac:dyDescent="0.25">
      <c r="A1" s="1"/>
      <c r="B1" s="1"/>
      <c r="C1" s="1"/>
      <c r="D1" s="1"/>
      <c r="E1" s="1"/>
      <c r="F1" s="1"/>
      <c r="G1" s="1"/>
      <c r="H1" s="1"/>
      <c r="I1" s="1"/>
      <c r="J1" s="1"/>
      <c r="K1" s="1"/>
      <c r="L1" s="1"/>
      <c r="M1" s="1"/>
      <c r="N1" s="1"/>
      <c r="O1" s="1"/>
      <c r="P1" s="1"/>
      <c r="Q1" s="1"/>
    </row>
    <row r="2" spans="1:17" ht="27.75" customHeight="1"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273" t="s">
        <v>575</v>
      </c>
      <c r="E8" s="86"/>
      <c r="F8" s="86"/>
      <c r="G8" s="86"/>
      <c r="H8" s="86"/>
      <c r="I8" s="87" t="s">
        <v>1</v>
      </c>
      <c r="J8" s="88" t="s">
        <v>41</v>
      </c>
      <c r="K8" s="88"/>
      <c r="L8" s="87" t="s">
        <v>2</v>
      </c>
      <c r="M8" s="277" t="str">
        <f>[37]MIR!$C$7</f>
        <v xml:space="preserve"> 5. Salud para Todos.</v>
      </c>
      <c r="N8" s="86"/>
      <c r="O8" s="87" t="s">
        <v>3</v>
      </c>
      <c r="P8" s="273" t="s">
        <v>576</v>
      </c>
      <c r="Q8" s="86"/>
    </row>
    <row r="9" spans="1:17" ht="61.5" customHeight="1" x14ac:dyDescent="0.25">
      <c r="A9" s="82"/>
      <c r="B9" s="82"/>
      <c r="C9" s="82"/>
      <c r="D9" s="86"/>
      <c r="E9" s="86"/>
      <c r="F9" s="86"/>
      <c r="G9" s="86"/>
      <c r="H9" s="86"/>
      <c r="I9" s="87"/>
      <c r="J9" s="88"/>
      <c r="K9" s="88"/>
      <c r="L9" s="87"/>
      <c r="M9" s="86"/>
      <c r="N9" s="86"/>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10" t="s">
        <v>4</v>
      </c>
      <c r="B11" s="301" t="s">
        <v>138</v>
      </c>
      <c r="C11" s="91"/>
      <c r="D11" s="91"/>
      <c r="E11" s="92"/>
      <c r="F11" s="10" t="s">
        <v>5</v>
      </c>
      <c r="G11" s="301" t="s">
        <v>272</v>
      </c>
      <c r="H11" s="91"/>
      <c r="I11" s="91"/>
      <c r="J11" s="91"/>
      <c r="K11" s="91"/>
      <c r="L11" s="92"/>
      <c r="M11" s="27" t="s">
        <v>6</v>
      </c>
      <c r="N11" s="301" t="s">
        <v>273</v>
      </c>
      <c r="O11" s="91"/>
      <c r="P11" s="91"/>
      <c r="Q11" s="92"/>
    </row>
    <row r="12" spans="1:17"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302" t="str">
        <f>[37]MIR!$C$8</f>
        <v xml:space="preserve"> 1.   Dimension Social    Desarrollo integral e inlcuyente</v>
      </c>
      <c r="C13" s="86"/>
      <c r="D13" s="82" t="s">
        <v>8</v>
      </c>
      <c r="E13" s="277" t="str">
        <f>[37]MIR!$C$9</f>
        <v>Gestionar las condiciones para focalizar, incorporar y atender con calidad el sistema de salud, con la finalidad de reducir los padecimientos actuales y futuros del municipio de Eduardo Neri.</v>
      </c>
      <c r="F13" s="86"/>
      <c r="G13" s="86"/>
      <c r="H13" s="82" t="s">
        <v>9</v>
      </c>
      <c r="I13" s="277" t="str">
        <f>[37]MIR!$C$10</f>
        <v>3.- Impulsar programas para el fomento de los jóvenes a la vida en comunidad incluyéndolos al sector productivo y social.  8,.-Crear iniciativas para mejorar las condiciones de salud de la sociedad del Municipio en materia de prevención, deporte y salubridad con atención prioritaria.</v>
      </c>
      <c r="J13" s="86"/>
      <c r="K13" s="86"/>
      <c r="L13" s="86"/>
      <c r="M13" s="87" t="s">
        <v>10</v>
      </c>
      <c r="N13" s="302" t="str">
        <f>[37]MIR!$C$11</f>
        <v>5.1  Evaluación y mejoramiento del servicio de salud. 5.2  Diagnóstico de Salud Municipal           5.3  Servicio de primeros auxilios.</v>
      </c>
      <c r="O13" s="86"/>
      <c r="P13" s="86"/>
      <c r="Q13" s="86"/>
    </row>
    <row r="14" spans="1:17" ht="96" customHeight="1" x14ac:dyDescent="0.25">
      <c r="A14" s="87"/>
      <c r="B14" s="86"/>
      <c r="C14" s="86"/>
      <c r="D14" s="82"/>
      <c r="E14" s="86"/>
      <c r="F14" s="86"/>
      <c r="G14" s="86"/>
      <c r="H14" s="82"/>
      <c r="I14" s="86"/>
      <c r="J14" s="86"/>
      <c r="K14" s="86"/>
      <c r="L14" s="86"/>
      <c r="M14" s="87"/>
      <c r="N14" s="86"/>
      <c r="O14" s="86"/>
      <c r="P14" s="86"/>
      <c r="Q14" s="86"/>
    </row>
    <row r="15" spans="1:17"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29" t="s">
        <v>578</v>
      </c>
      <c r="M18" s="29" t="s">
        <v>18</v>
      </c>
      <c r="N18" s="87"/>
      <c r="O18" s="87"/>
      <c r="P18" s="87"/>
      <c r="Q18" s="87"/>
    </row>
    <row r="19" spans="1:18" ht="114.75" customHeight="1" x14ac:dyDescent="0.25">
      <c r="A19" s="2" t="s">
        <v>28</v>
      </c>
      <c r="B19" s="86" t="str">
        <f>[37]MIR!$B$15</f>
        <v>Aprobacion de presupuesto de egresos y ley de ingresos, Brindar talleres de salud sobre la afectacion del circuito de recompensa del cerebro neurotransmisor y dopamina y trastornos del sueño en los jovenes de Eduardo Neri.</v>
      </c>
      <c r="C19" s="86"/>
      <c r="D19" s="86"/>
      <c r="E19" s="86" t="str">
        <f>[37]MIR!$C$15</f>
        <v>Porcentaje de resoluciones de aprobacion.</v>
      </c>
      <c r="F19" s="86"/>
      <c r="G19" s="86" t="s">
        <v>276</v>
      </c>
      <c r="H19" s="86"/>
      <c r="I19" s="96" t="s">
        <v>166</v>
      </c>
      <c r="J19" s="86"/>
      <c r="K19" s="62" t="s">
        <v>578</v>
      </c>
      <c r="L19" s="11">
        <v>3</v>
      </c>
      <c r="M19" s="81" t="s">
        <v>606</v>
      </c>
      <c r="N19" s="78" t="s">
        <v>608</v>
      </c>
      <c r="O19" s="5">
        <v>0.75</v>
      </c>
      <c r="P19" s="96" t="s">
        <v>41</v>
      </c>
      <c r="Q19" s="86"/>
    </row>
    <row r="20" spans="1:18" ht="98.25" customHeight="1" x14ac:dyDescent="0.25">
      <c r="A20" s="2" t="s">
        <v>29</v>
      </c>
      <c r="B20" s="86" t="str">
        <f>[37]MIR!$B$16</f>
        <v>Asistir con puntualidad a sesiones de cabildo y presentar Programas de apoyo de salud clínica en jóvenes, para evitar, la drogadicción, infecciones, los accidentes y las violencias, en el municipio de Eduardo Neri.</v>
      </c>
      <c r="C20" s="86"/>
      <c r="D20" s="86"/>
      <c r="E20" s="86" t="str">
        <f>[37]MIR!$C$16</f>
        <v>Porcentaje de acciones implemetadas  para el control de los recursos financieros.</v>
      </c>
      <c r="F20" s="86"/>
      <c r="G20" s="86" t="s">
        <v>277</v>
      </c>
      <c r="H20" s="86"/>
      <c r="I20" s="96" t="s">
        <v>166</v>
      </c>
      <c r="J20" s="86"/>
      <c r="K20" s="62" t="s">
        <v>578</v>
      </c>
      <c r="L20" s="79">
        <v>3</v>
      </c>
      <c r="M20" s="81" t="s">
        <v>606</v>
      </c>
      <c r="N20" s="78" t="s">
        <v>608</v>
      </c>
      <c r="O20" s="5">
        <v>0.75</v>
      </c>
      <c r="P20" s="96" t="s">
        <v>41</v>
      </c>
      <c r="Q20" s="86"/>
    </row>
    <row r="21" spans="1:18" ht="121.5" customHeight="1" x14ac:dyDescent="0.25">
      <c r="A21" s="32" t="s">
        <v>78</v>
      </c>
      <c r="B21" s="86" t="str">
        <f>[37]MIR!$B$17</f>
        <v>Ejercer la debida inspección y vigilancia y Gestionar apoyos económicos de los tres niveles de gobierno y la secretaria de salud, con terapias emocionales y cognitivas.</v>
      </c>
      <c r="C21" s="86"/>
      <c r="D21" s="86"/>
      <c r="E21" s="86" t="s">
        <v>275</v>
      </c>
      <c r="F21" s="86"/>
      <c r="G21" s="86" t="s">
        <v>130</v>
      </c>
      <c r="H21" s="86"/>
      <c r="I21" s="96" t="s">
        <v>166</v>
      </c>
      <c r="J21" s="86"/>
      <c r="K21" s="62" t="s">
        <v>578</v>
      </c>
      <c r="L21" s="79">
        <v>3</v>
      </c>
      <c r="M21" s="81" t="s">
        <v>606</v>
      </c>
      <c r="N21" s="78" t="s">
        <v>608</v>
      </c>
      <c r="O21" s="5">
        <v>0.75</v>
      </c>
      <c r="P21" s="96" t="s">
        <v>41</v>
      </c>
      <c r="Q21" s="86"/>
    </row>
    <row r="22" spans="1:18" ht="141.75" customHeight="1" x14ac:dyDescent="0.25">
      <c r="A22" s="32" t="s">
        <v>79</v>
      </c>
      <c r="B22" s="86" t="str">
        <f>[37]MIR!$B$21</f>
        <v xml:space="preserve">Proponer y llevar a cabo acciones adecuadas para gestionar  con las instituciones educativas talleres de autoestima, concientización y riesgos de drogas.   </v>
      </c>
      <c r="C22" s="86"/>
      <c r="D22" s="86"/>
      <c r="E22" s="86" t="s">
        <v>269</v>
      </c>
      <c r="F22" s="86"/>
      <c r="G22" s="86" t="s">
        <v>278</v>
      </c>
      <c r="H22" s="86"/>
      <c r="I22" s="96" t="s">
        <v>166</v>
      </c>
      <c r="J22" s="86"/>
      <c r="K22" s="62" t="s">
        <v>578</v>
      </c>
      <c r="L22" s="79">
        <v>3</v>
      </c>
      <c r="M22" s="81" t="s">
        <v>606</v>
      </c>
      <c r="N22" s="78" t="s">
        <v>608</v>
      </c>
      <c r="O22" s="5">
        <v>0.75</v>
      </c>
      <c r="P22" s="96" t="s">
        <v>41</v>
      </c>
      <c r="Q22" s="86"/>
    </row>
    <row r="23" spans="1:18" x14ac:dyDescent="0.25">
      <c r="A23" s="94" t="s">
        <v>30</v>
      </c>
      <c r="B23" s="94"/>
      <c r="C23" s="94"/>
      <c r="D23" s="94"/>
      <c r="E23" s="94"/>
      <c r="F23" s="94"/>
      <c r="G23" s="94"/>
      <c r="H23" s="94"/>
      <c r="I23" s="94"/>
      <c r="J23" s="94"/>
      <c r="K23" s="94"/>
      <c r="L23" s="94"/>
      <c r="M23" s="94"/>
      <c r="N23" s="94"/>
      <c r="O23" s="94"/>
      <c r="P23" s="94"/>
      <c r="Q23" s="94"/>
    </row>
    <row r="24" spans="1:18" ht="115.5" customHeight="1" x14ac:dyDescent="0.25">
      <c r="A24" s="3" t="s">
        <v>89</v>
      </c>
      <c r="B24" s="86" t="str">
        <f>[37]MIR!$B$18</f>
        <v>Resoluciones aprobadas y publicadas para  Trabajar en conjunto con las Dependencias de Salud del Municipio con campañas  de prevención antidrogas.</v>
      </c>
      <c r="C24" s="86"/>
      <c r="D24" s="86"/>
      <c r="E24" s="86" t="str">
        <f>[37]MIR!$C$18</f>
        <v>Porcentaje de resoluciones aprobadas e implemetadas  para el control de los recursos financieros.</v>
      </c>
      <c r="F24" s="86"/>
      <c r="G24" s="86" t="s">
        <v>281</v>
      </c>
      <c r="H24" s="86"/>
      <c r="I24" s="96" t="s">
        <v>166</v>
      </c>
      <c r="J24" s="86"/>
      <c r="K24" s="62" t="s">
        <v>578</v>
      </c>
      <c r="L24" s="73">
        <v>3</v>
      </c>
      <c r="M24" s="81" t="s">
        <v>606</v>
      </c>
      <c r="N24" s="78" t="s">
        <v>608</v>
      </c>
      <c r="O24" s="5">
        <v>0.75</v>
      </c>
      <c r="P24" s="96" t="s">
        <v>41</v>
      </c>
      <c r="Q24" s="86"/>
    </row>
    <row r="25" spans="1:18" ht="109.5" customHeight="1" x14ac:dyDescent="0.25">
      <c r="A25" s="3" t="s">
        <v>81</v>
      </c>
      <c r="B25" s="86" t="str">
        <f>[37]MIR!$B$19</f>
        <v xml:space="preserve">Convocatorias a sesiones de cabildo como Participacion social y  confianza a la información, transparencia y rendición de cuentas y Asesoramiento de salud mental para evitar caer en alguna droga y evitar la curiosidad. </v>
      </c>
      <c r="C25" s="86"/>
      <c r="D25" s="86"/>
      <c r="E25" s="86" t="str">
        <f>[37]MIR!$C$19</f>
        <v>Porcentaje de acciones implemetadas  para el control de los recursos financieros.</v>
      </c>
      <c r="F25" s="86"/>
      <c r="G25" s="86" t="s">
        <v>282</v>
      </c>
      <c r="H25" s="86"/>
      <c r="I25" s="96" t="s">
        <v>166</v>
      </c>
      <c r="J25" s="86"/>
      <c r="K25" s="62" t="s">
        <v>578</v>
      </c>
      <c r="L25" s="79">
        <v>3</v>
      </c>
      <c r="M25" s="81" t="s">
        <v>606</v>
      </c>
      <c r="N25" s="78" t="s">
        <v>608</v>
      </c>
      <c r="O25" s="5">
        <v>0.75</v>
      </c>
      <c r="P25" s="96" t="s">
        <v>41</v>
      </c>
      <c r="Q25" s="86"/>
      <c r="R25" t="s">
        <v>34</v>
      </c>
    </row>
    <row r="26" spans="1:18" ht="122.25" customHeight="1" x14ac:dyDescent="0.25">
      <c r="A26" s="3" t="s">
        <v>286</v>
      </c>
      <c r="B26" s="98" t="str">
        <f>[37]MIR!$B$20</f>
        <v xml:space="preserve">Formar parte de las comisiones y solicitar apoyo presupuestal para campañas de ambiente de armonía, familiar y escolar, para conocer las actividades que realizan y fomentar actividades de relevancia. </v>
      </c>
      <c r="C26" s="99"/>
      <c r="D26" s="100"/>
      <c r="E26" s="98" t="str">
        <f>[37]MIR!$C$20</f>
        <v>Porcentaje de resoluciones para su aprobacion.</v>
      </c>
      <c r="F26" s="100"/>
      <c r="G26" s="98" t="s">
        <v>278</v>
      </c>
      <c r="H26" s="100"/>
      <c r="I26" s="101" t="s">
        <v>166</v>
      </c>
      <c r="J26" s="102"/>
      <c r="K26" s="62" t="s">
        <v>578</v>
      </c>
      <c r="L26" s="79">
        <v>3</v>
      </c>
      <c r="M26" s="81" t="s">
        <v>606</v>
      </c>
      <c r="N26" s="78" t="s">
        <v>608</v>
      </c>
      <c r="O26" s="5">
        <v>0.75</v>
      </c>
      <c r="P26" s="96" t="s">
        <v>41</v>
      </c>
      <c r="Q26" s="86"/>
    </row>
    <row r="27" spans="1:18" ht="102" customHeight="1" x14ac:dyDescent="0.25">
      <c r="A27" s="3" t="s">
        <v>84</v>
      </c>
      <c r="B27" s="86" t="str">
        <f>[37]MIR!$B$22</f>
        <v>Mayor gestion con las instituciones de salud,  formular al Ayuntamiento las propuestas de ordenamientos en asuntos municipales, y promover Talleres a padres de familia sobre atención oportuna a adolescentes.</v>
      </c>
      <c r="C27" s="86"/>
      <c r="D27" s="86"/>
      <c r="E27" s="86" t="str">
        <f>[37]MIR!$C$22</f>
        <v>Porcentaje de resoluciones aprobadas.</v>
      </c>
      <c r="F27" s="86"/>
      <c r="G27" s="86" t="s">
        <v>278</v>
      </c>
      <c r="H27" s="86"/>
      <c r="I27" s="86" t="s">
        <v>166</v>
      </c>
      <c r="J27" s="86"/>
      <c r="K27" s="62" t="s">
        <v>578</v>
      </c>
      <c r="L27" s="79">
        <v>3</v>
      </c>
      <c r="M27" s="81" t="s">
        <v>606</v>
      </c>
      <c r="N27" s="78" t="s">
        <v>608</v>
      </c>
      <c r="O27" s="5">
        <v>0.75</v>
      </c>
      <c r="P27" s="96" t="s">
        <v>41</v>
      </c>
      <c r="Q27" s="86"/>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7"/>
      <c r="G33" s="97"/>
      <c r="H33" s="97"/>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F33:H34"/>
    <mergeCell ref="B25:D25"/>
    <mergeCell ref="E25:F25"/>
    <mergeCell ref="G25:H25"/>
    <mergeCell ref="I25:J25"/>
    <mergeCell ref="P25:Q25"/>
    <mergeCell ref="B27:D27"/>
    <mergeCell ref="E27:F27"/>
    <mergeCell ref="G27:H27"/>
    <mergeCell ref="I27:J27"/>
    <mergeCell ref="P27:Q27"/>
    <mergeCell ref="B26:D26"/>
    <mergeCell ref="E26:F26"/>
    <mergeCell ref="G26:H26"/>
    <mergeCell ref="I26:J26"/>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0866141732283472" right="0.70866141732283472" top="0.74803149606299213" bottom="0.74803149606299213" header="0.31496062992125984" footer="0.31496062992125984"/>
  <pageSetup scale="53" orientation="landscape" horizontalDpi="4294967292"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zoomScale="55" zoomScaleNormal="55" zoomScaleSheetLayoutView="70" workbookViewId="0">
      <selection activeCell="M19" sqref="M19:N19"/>
    </sheetView>
  </sheetViews>
  <sheetFormatPr baseColWidth="10" defaultColWidth="10.875" defaultRowHeight="15.75" x14ac:dyDescent="0.25"/>
  <cols>
    <col min="1" max="1" width="13.75" customWidth="1"/>
    <col min="3" max="3" width="6.875" customWidth="1"/>
    <col min="4" max="4" width="19.25" customWidth="1"/>
    <col min="6" max="6" width="8.25" customWidth="1"/>
    <col min="8" max="8" width="12.875" customWidth="1"/>
    <col min="9" max="9" width="13.375" customWidth="1"/>
    <col min="10" max="10" width="9.625" customWidth="1"/>
    <col min="11" max="11" width="14.625" customWidth="1"/>
    <col min="12" max="12" width="13.375" customWidth="1"/>
    <col min="13" max="13" width="14.75" customWidth="1"/>
    <col min="14" max="14" width="13.125" customWidth="1"/>
    <col min="15" max="15" width="12.125" customWidth="1"/>
    <col min="17" max="17" width="6.5" customWidth="1"/>
  </cols>
  <sheetData>
    <row r="1" spans="1:17" ht="30.75" customHeight="1" x14ac:dyDescent="0.25">
      <c r="A1" s="1"/>
      <c r="B1" s="1"/>
      <c r="C1" s="1"/>
      <c r="D1" s="1"/>
      <c r="E1" s="1"/>
      <c r="F1" s="1"/>
      <c r="G1" s="1"/>
      <c r="H1" s="1"/>
      <c r="I1" s="1"/>
      <c r="J1" s="1"/>
      <c r="K1" s="1"/>
      <c r="L1" s="1"/>
      <c r="M1" s="1"/>
      <c r="N1" s="1"/>
      <c r="O1" s="1"/>
      <c r="P1" s="1"/>
      <c r="Q1" s="1"/>
    </row>
    <row r="2" spans="1:17" ht="27.75" customHeight="1" x14ac:dyDescent="0.25">
      <c r="A2" s="1"/>
      <c r="B2" s="83"/>
      <c r="C2" s="83"/>
      <c r="D2" s="83"/>
      <c r="E2" s="83"/>
      <c r="F2" s="83"/>
      <c r="G2" s="83"/>
      <c r="H2" s="83"/>
      <c r="I2" s="83"/>
      <c r="J2" s="83"/>
      <c r="K2" s="83"/>
      <c r="L2" s="83"/>
      <c r="M2" s="83"/>
      <c r="N2" s="83"/>
      <c r="O2" s="83"/>
      <c r="P2" s="83"/>
      <c r="Q2" s="1"/>
    </row>
    <row r="3" spans="1:17" ht="12" customHeight="1"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20.25"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273" t="s">
        <v>575</v>
      </c>
      <c r="E8" s="86"/>
      <c r="F8" s="86"/>
      <c r="G8" s="86"/>
      <c r="H8" s="86"/>
      <c r="I8" s="87" t="s">
        <v>1</v>
      </c>
      <c r="J8" s="88" t="s">
        <v>40</v>
      </c>
      <c r="K8" s="88"/>
      <c r="L8" s="87" t="s">
        <v>2</v>
      </c>
      <c r="M8" s="277" t="str">
        <f>[38]MIR!$C$7</f>
        <v>Programa 2. Bienestar en Eduardo Neri</v>
      </c>
      <c r="N8" s="86"/>
      <c r="O8" s="87" t="s">
        <v>3</v>
      </c>
      <c r="P8" s="273" t="s">
        <v>576</v>
      </c>
      <c r="Q8" s="86"/>
    </row>
    <row r="9" spans="1:17" ht="61.5" customHeight="1" x14ac:dyDescent="0.25">
      <c r="A9" s="82"/>
      <c r="B9" s="82"/>
      <c r="C9" s="82"/>
      <c r="D9" s="86"/>
      <c r="E9" s="86"/>
      <c r="F9" s="86"/>
      <c r="G9" s="86"/>
      <c r="H9" s="86"/>
      <c r="I9" s="87"/>
      <c r="J9" s="88"/>
      <c r="K9" s="88"/>
      <c r="L9" s="87"/>
      <c r="M9" s="86"/>
      <c r="N9" s="86"/>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33.75" customHeight="1" x14ac:dyDescent="0.25">
      <c r="A11" s="10" t="s">
        <v>4</v>
      </c>
      <c r="B11" s="303" t="s">
        <v>138</v>
      </c>
      <c r="C11" s="91"/>
      <c r="D11" s="91"/>
      <c r="E11" s="92"/>
      <c r="F11" s="10" t="s">
        <v>5</v>
      </c>
      <c r="G11" s="278" t="s">
        <v>272</v>
      </c>
      <c r="H11" s="91"/>
      <c r="I11" s="91"/>
      <c r="J11" s="91"/>
      <c r="K11" s="91"/>
      <c r="L11" s="92"/>
      <c r="M11" s="27" t="s">
        <v>6</v>
      </c>
      <c r="N11" s="278" t="s">
        <v>273</v>
      </c>
      <c r="O11" s="91"/>
      <c r="P11" s="91"/>
      <c r="Q11" s="92"/>
    </row>
    <row r="12" spans="1:17"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304" t="str">
        <f>[38]POA!$C$17</f>
        <v xml:space="preserve"> 1.   Dimension Social, Desarrollo Integral Incluyente.</v>
      </c>
      <c r="C13" s="86"/>
      <c r="D13" s="82" t="s">
        <v>8</v>
      </c>
      <c r="E13" s="304" t="str">
        <f>[38]POA!$C$18</f>
        <v>Contribuir al bienestar social incluyendo la participación ciudadana en los programas de desarrollo integral, en
materia de desarrollo humano, salud, inclusión social y mejora en las oportunidades de empleo para la
ciudadanía.</v>
      </c>
      <c r="F13" s="86"/>
      <c r="G13" s="86"/>
      <c r="H13" s="82" t="s">
        <v>9</v>
      </c>
      <c r="I13" s="304" t="str">
        <f>[38]POA!$C$20</f>
        <v>1. Disminuir las carencias sociales mejorando significativamente las condiciones de vida en el Municipio. 5. Incrementar el bienestar social de la población vulnerable del Municipio, 6. Consolidar un esquema de vinculación social con atención prioritaria.</v>
      </c>
      <c r="J13" s="86"/>
      <c r="K13" s="86"/>
      <c r="L13" s="86"/>
      <c r="M13" s="87" t="s">
        <v>10</v>
      </c>
      <c r="N13" s="304" t="str">
        <f>[38]POA!$C$21</f>
        <v>Entrega de despensas a personas más necesitadas.  Subsidios en material educativo.</v>
      </c>
      <c r="O13" s="86"/>
      <c r="P13" s="86"/>
      <c r="Q13" s="86"/>
    </row>
    <row r="14" spans="1:17" ht="111.75" customHeight="1" x14ac:dyDescent="0.25">
      <c r="A14" s="87"/>
      <c r="B14" s="86"/>
      <c r="C14" s="86"/>
      <c r="D14" s="82"/>
      <c r="E14" s="86"/>
      <c r="F14" s="86"/>
      <c r="G14" s="86"/>
      <c r="H14" s="82"/>
      <c r="I14" s="86"/>
      <c r="J14" s="86"/>
      <c r="K14" s="86"/>
      <c r="L14" s="86"/>
      <c r="M14" s="87"/>
      <c r="N14" s="86"/>
      <c r="O14" s="86"/>
      <c r="P14" s="86"/>
      <c r="Q14" s="86"/>
    </row>
    <row r="15" spans="1:17" ht="26.25" customHeight="1"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25" t="s">
        <v>578</v>
      </c>
      <c r="M18" s="25" t="s">
        <v>18</v>
      </c>
      <c r="N18" s="87"/>
      <c r="O18" s="87"/>
      <c r="P18" s="87"/>
      <c r="Q18" s="87"/>
    </row>
    <row r="19" spans="1:18" ht="131.25" customHeight="1" x14ac:dyDescent="0.25">
      <c r="A19" s="2" t="s">
        <v>28</v>
      </c>
      <c r="B19" s="304" t="str">
        <f>[38]MIR!$B$15</f>
        <v xml:space="preserve">Asistir con puntualidad a las sesiones ordinarias y extraordinarias y retomar temas de mejor ambiente de paz, armonía, respeto, dignidad, tolerancia, libertad e  igualdad, alimentación, vivienda y atención médica adecuadas Garantizar la proteccion de los derechos humanos de los niños y adolecentes del Municipio de Eduardo Neri.   </v>
      </c>
      <c r="C19" s="86"/>
      <c r="D19" s="86"/>
      <c r="E19" s="304" t="str">
        <f>[38]MIR!$C$15</f>
        <v>Porcentaje de resoluciones de aprobacion.</v>
      </c>
      <c r="F19" s="86"/>
      <c r="G19" s="86" t="str">
        <f>[38]MIR!$G$15</f>
        <v>Porcentaje de Resoluciones Aprobadas = (No. De proyectos Terminados/ No. De Proyectos Programados) * 100.   PAP=(NPT/NPP) * 100</v>
      </c>
      <c r="H19" s="86"/>
      <c r="I19" s="305" t="s">
        <v>270</v>
      </c>
      <c r="J19" s="86"/>
      <c r="K19" s="62" t="s">
        <v>578</v>
      </c>
      <c r="L19" s="11">
        <v>3</v>
      </c>
      <c r="M19" s="81" t="s">
        <v>606</v>
      </c>
      <c r="N19" s="78" t="s">
        <v>608</v>
      </c>
      <c r="O19" s="5">
        <v>0.75</v>
      </c>
      <c r="P19" s="305" t="s">
        <v>271</v>
      </c>
      <c r="Q19" s="86"/>
    </row>
    <row r="20" spans="1:18" ht="106.5" customHeight="1" x14ac:dyDescent="0.25">
      <c r="A20" s="2" t="s">
        <v>29</v>
      </c>
      <c r="B20" s="304" t="str">
        <f>[38]MIR!$B$16</f>
        <v>Aplicación y resoluciones en la normatividad, Solidaridad y Igualdad sin discriminacion, con acceso a la Eduacion y Justicia a los Derechos Humanos de la niñez, en el Municipio de Eduardo Neri.</v>
      </c>
      <c r="C20" s="86"/>
      <c r="D20" s="86"/>
      <c r="E20" s="304" t="str">
        <f>[38]MIR!$C$16</f>
        <v>Porcentaje de acciones implemetadas  para el control de los recursos financieros.</v>
      </c>
      <c r="F20" s="86"/>
      <c r="G20" s="110" t="s">
        <v>277</v>
      </c>
      <c r="H20" s="110"/>
      <c r="I20" s="305" t="s">
        <v>270</v>
      </c>
      <c r="J20" s="86"/>
      <c r="K20" s="62" t="s">
        <v>578</v>
      </c>
      <c r="L20" s="79">
        <v>3</v>
      </c>
      <c r="M20" s="81" t="s">
        <v>606</v>
      </c>
      <c r="N20" s="78" t="s">
        <v>608</v>
      </c>
      <c r="O20" s="5">
        <v>0.75</v>
      </c>
      <c r="P20" s="305" t="s">
        <v>271</v>
      </c>
      <c r="Q20" s="86"/>
    </row>
    <row r="21" spans="1:18" ht="99" customHeight="1" x14ac:dyDescent="0.25">
      <c r="A21" s="26" t="s">
        <v>78</v>
      </c>
      <c r="B21" s="304" t="str">
        <f>[38]MIR!$B$17</f>
        <v>Participacion de Seciones de cabildo,  Garantizar los derechos humanos de los niños y adolecentes del Municipio creando actividades recreativas y culturales.</v>
      </c>
      <c r="C21" s="86"/>
      <c r="D21" s="86"/>
      <c r="E21" s="305" t="str">
        <f>[38]MIR!$C$17</f>
        <v>Porcentaje de acciones implemetadas  para el control de los recursos financieros.</v>
      </c>
      <c r="F21" s="86"/>
      <c r="G21" s="110" t="s">
        <v>130</v>
      </c>
      <c r="H21" s="110"/>
      <c r="I21" s="305" t="s">
        <v>270</v>
      </c>
      <c r="J21" s="86"/>
      <c r="K21" s="62" t="s">
        <v>578</v>
      </c>
      <c r="L21" s="79">
        <v>3</v>
      </c>
      <c r="M21" s="81" t="s">
        <v>606</v>
      </c>
      <c r="N21" s="78" t="s">
        <v>608</v>
      </c>
      <c r="O21" s="5">
        <v>0.75</v>
      </c>
      <c r="P21" s="305" t="s">
        <v>271</v>
      </c>
      <c r="Q21" s="86"/>
    </row>
    <row r="22" spans="1:18" ht="117" customHeight="1" x14ac:dyDescent="0.25">
      <c r="A22" s="26" t="s">
        <v>79</v>
      </c>
      <c r="B22" s="305" t="str">
        <f>[38]MIR!$B$21</f>
        <v>Formular al Ayuntamiento las propuestas de ordenamientos en asuntos municipales, centros de ayuda a los niños y adolecentes en situacion de calle.</v>
      </c>
      <c r="C22" s="86"/>
      <c r="D22" s="86"/>
      <c r="E22" s="305" t="str">
        <f>[38]MIR!$C$21</f>
        <v>Porcentaje de resoluciones aprobadas.</v>
      </c>
      <c r="F22" s="86"/>
      <c r="G22" s="86" t="s">
        <v>278</v>
      </c>
      <c r="H22" s="86"/>
      <c r="I22" s="305" t="s">
        <v>270</v>
      </c>
      <c r="J22" s="86"/>
      <c r="K22" s="62" t="s">
        <v>578</v>
      </c>
      <c r="L22" s="79">
        <v>3</v>
      </c>
      <c r="M22" s="81" t="s">
        <v>606</v>
      </c>
      <c r="N22" s="78" t="s">
        <v>608</v>
      </c>
      <c r="O22" s="5">
        <v>0.75</v>
      </c>
      <c r="P22" s="305" t="s">
        <v>271</v>
      </c>
      <c r="Q22" s="86"/>
    </row>
    <row r="23" spans="1:18" x14ac:dyDescent="0.25">
      <c r="A23" s="94" t="s">
        <v>30</v>
      </c>
      <c r="B23" s="94"/>
      <c r="C23" s="94"/>
      <c r="D23" s="94"/>
      <c r="E23" s="94"/>
      <c r="F23" s="94"/>
      <c r="G23" s="94"/>
      <c r="H23" s="94"/>
      <c r="I23" s="94"/>
      <c r="J23" s="94"/>
      <c r="K23" s="94"/>
      <c r="L23" s="94"/>
      <c r="M23" s="94"/>
      <c r="N23" s="94"/>
      <c r="O23" s="94"/>
      <c r="P23" s="94"/>
      <c r="Q23" s="94"/>
    </row>
    <row r="24" spans="1:18" ht="99" customHeight="1" x14ac:dyDescent="0.25">
      <c r="A24" s="3" t="s">
        <v>89</v>
      </c>
      <c r="B24" s="305" t="str">
        <f>[38]MIR!$B$18</f>
        <v>Formar parte de las comisiones,con ayuda psicologica a familias, y talleres de ayuda para inegracion familiar.</v>
      </c>
      <c r="C24" s="86"/>
      <c r="D24" s="86"/>
      <c r="E24" s="305" t="str">
        <f>[38]MIR!$C$18</f>
        <v>Porcentaje de acciones implemetadas  para el control de los recursos financieros.</v>
      </c>
      <c r="F24" s="86"/>
      <c r="G24" s="110" t="s">
        <v>281</v>
      </c>
      <c r="H24" s="110"/>
      <c r="I24" s="305" t="s">
        <v>270</v>
      </c>
      <c r="J24" s="86"/>
      <c r="K24" s="62" t="s">
        <v>578</v>
      </c>
      <c r="L24" s="73">
        <v>3</v>
      </c>
      <c r="M24" s="81" t="s">
        <v>606</v>
      </c>
      <c r="N24" s="78" t="s">
        <v>608</v>
      </c>
      <c r="O24" s="5">
        <v>0.75</v>
      </c>
      <c r="P24" s="305" t="s">
        <v>271</v>
      </c>
      <c r="Q24" s="86"/>
    </row>
    <row r="25" spans="1:18" ht="99.75" customHeight="1" x14ac:dyDescent="0.25">
      <c r="A25" s="3" t="s">
        <v>81</v>
      </c>
      <c r="B25" s="305" t="str">
        <f>[38]MIR!$B$19</f>
        <v xml:space="preserve"> Dictaminar e informar sobre los asuntos que les encomiende el Ayuntamiento,ayudandocon  motivacion psicologica y inclusion social para que los niños asistan a la escuela </v>
      </c>
      <c r="C25" s="86"/>
      <c r="D25" s="86"/>
      <c r="E25" s="305" t="str">
        <f>[38]MIR!$C$19</f>
        <v>Porcentaje de acciones implemetadas  para el control de los recursos financieros.</v>
      </c>
      <c r="F25" s="86"/>
      <c r="G25" s="110" t="s">
        <v>282</v>
      </c>
      <c r="H25" s="110"/>
      <c r="I25" s="305" t="s">
        <v>270</v>
      </c>
      <c r="J25" s="86"/>
      <c r="K25" s="62" t="s">
        <v>578</v>
      </c>
      <c r="L25" s="79">
        <v>3</v>
      </c>
      <c r="M25" s="81" t="s">
        <v>606</v>
      </c>
      <c r="N25" s="78" t="s">
        <v>608</v>
      </c>
      <c r="O25" s="5">
        <v>0.75</v>
      </c>
      <c r="P25" s="305" t="s">
        <v>271</v>
      </c>
      <c r="Q25" s="86"/>
      <c r="R25" t="s">
        <v>34</v>
      </c>
    </row>
    <row r="26" spans="1:18" ht="106.5" customHeight="1" x14ac:dyDescent="0.25">
      <c r="A26" s="3" t="s">
        <v>82</v>
      </c>
      <c r="B26" s="306" t="str">
        <f>[38]MIR!$B$20</f>
        <v>Ejercer la debida inspección y vigilancia, en los ramos a  cargo y brindar  talleres de autoayuda, para mejorar las conductas de los estudiantes.</v>
      </c>
      <c r="C26" s="99"/>
      <c r="D26" s="100"/>
      <c r="E26" s="98" t="str">
        <f>[38]MIR!$C$20</f>
        <v>Porcentaje de resoluciones para su aprobacion.</v>
      </c>
      <c r="F26" s="100"/>
      <c r="G26" s="122" t="s">
        <v>278</v>
      </c>
      <c r="H26" s="123"/>
      <c r="I26" s="305" t="s">
        <v>270</v>
      </c>
      <c r="J26" s="86"/>
      <c r="K26" s="62" t="s">
        <v>578</v>
      </c>
      <c r="L26" s="79">
        <v>3</v>
      </c>
      <c r="M26" s="81" t="s">
        <v>606</v>
      </c>
      <c r="N26" s="78" t="s">
        <v>608</v>
      </c>
      <c r="O26" s="5">
        <v>0.75</v>
      </c>
      <c r="P26" s="305" t="s">
        <v>271</v>
      </c>
      <c r="Q26" s="86"/>
    </row>
    <row r="27" spans="1:18" ht="111.75" customHeight="1" x14ac:dyDescent="0.25">
      <c r="A27" s="3" t="s">
        <v>84</v>
      </c>
      <c r="B27" s="305" t="str">
        <f>[38]MIR!$B$22</f>
        <v>Aprobacion de presupuesto de egresos y ley de ingresos y reglamentos.del municipio de Eduardo Neri,  e implementar Talleres para capacitar y educar de mejor manera el interes de los niños y adolecentes.</v>
      </c>
      <c r="C27" s="86"/>
      <c r="D27" s="86"/>
      <c r="E27" s="86" t="str">
        <f>[38]MIR!$C$22</f>
        <v>Porcentaje de resoluciones aprobadas.</v>
      </c>
      <c r="F27" s="86"/>
      <c r="G27" s="110" t="s">
        <v>278</v>
      </c>
      <c r="H27" s="110"/>
      <c r="I27" s="305" t="s">
        <v>270</v>
      </c>
      <c r="J27" s="86"/>
      <c r="K27" s="62" t="s">
        <v>578</v>
      </c>
      <c r="L27" s="79">
        <v>3</v>
      </c>
      <c r="M27" s="81" t="s">
        <v>606</v>
      </c>
      <c r="N27" s="78" t="s">
        <v>608</v>
      </c>
      <c r="O27" s="5">
        <v>0.75</v>
      </c>
      <c r="P27" s="305" t="s">
        <v>271</v>
      </c>
      <c r="Q27" s="86"/>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7"/>
      <c r="G33" s="97"/>
      <c r="H33" s="97"/>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F33:H34"/>
    <mergeCell ref="B25:D25"/>
    <mergeCell ref="E25:F25"/>
    <mergeCell ref="G25:H25"/>
    <mergeCell ref="I25:J25"/>
    <mergeCell ref="P25:Q25"/>
    <mergeCell ref="B27:D27"/>
    <mergeCell ref="E27:F27"/>
    <mergeCell ref="G27:H27"/>
    <mergeCell ref="I27:J27"/>
    <mergeCell ref="P27:Q27"/>
    <mergeCell ref="B26:D26"/>
    <mergeCell ref="E26:F26"/>
    <mergeCell ref="G26:H26"/>
    <mergeCell ref="I26:J26"/>
    <mergeCell ref="P26:Q26"/>
    <mergeCell ref="A23:Q23"/>
    <mergeCell ref="B24:D24"/>
    <mergeCell ref="E24:F24"/>
    <mergeCell ref="G24:H24"/>
    <mergeCell ref="I24:J24"/>
    <mergeCell ref="P24:Q24"/>
    <mergeCell ref="B21:D21"/>
    <mergeCell ref="E21:F21"/>
    <mergeCell ref="G21:H21"/>
    <mergeCell ref="I21:J21"/>
    <mergeCell ref="P21:Q21"/>
    <mergeCell ref="B22:D22"/>
    <mergeCell ref="E22:F22"/>
    <mergeCell ref="G22:H22"/>
    <mergeCell ref="I22:J22"/>
    <mergeCell ref="P22:Q22"/>
    <mergeCell ref="P19:Q19"/>
    <mergeCell ref="B20:D20"/>
    <mergeCell ref="E20:F20"/>
    <mergeCell ref="G20:H20"/>
    <mergeCell ref="I20:J20"/>
    <mergeCell ref="P20:Q20"/>
    <mergeCell ref="B19:D19"/>
    <mergeCell ref="E19:F19"/>
    <mergeCell ref="G19:H19"/>
    <mergeCell ref="I19:J19"/>
    <mergeCell ref="I17:J18"/>
    <mergeCell ref="K17:K18"/>
    <mergeCell ref="L17:M17"/>
    <mergeCell ref="N17:N18"/>
    <mergeCell ref="O17:O18"/>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s>
  <pageMargins left="0.70866141732283472" right="0.70866141732283472" top="0.74803149606299213" bottom="0.74803149606299213" header="0.31496062992125984" footer="0.31496062992125984"/>
  <pageSetup scale="53" orientation="landscape" horizontalDpi="4294967292"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zoomScale="51" zoomScaleNormal="51" zoomScaleSheetLayoutView="70" workbookViewId="0">
      <selection activeCell="M19" sqref="M19:N19"/>
    </sheetView>
  </sheetViews>
  <sheetFormatPr baseColWidth="10" defaultColWidth="10.875" defaultRowHeight="15.75" x14ac:dyDescent="0.25"/>
  <cols>
    <col min="1" max="1" width="13.75" customWidth="1"/>
    <col min="3" max="3" width="6.875" customWidth="1"/>
    <col min="4" max="4" width="19.125" customWidth="1"/>
    <col min="6" max="6" width="10.125" customWidth="1"/>
    <col min="8" max="8" width="12.875" customWidth="1"/>
    <col min="9" max="9" width="13.375" customWidth="1"/>
    <col min="10" max="10" width="10.5" customWidth="1"/>
    <col min="11" max="11" width="15.5" customWidth="1"/>
    <col min="12" max="12" width="13.5" customWidth="1"/>
    <col min="13" max="13" width="14.75" customWidth="1"/>
    <col min="14" max="14" width="15.5" customWidth="1"/>
    <col min="15" max="15" width="11.875" customWidth="1"/>
    <col min="17" max="17" width="9.125" customWidth="1"/>
  </cols>
  <sheetData>
    <row r="1" spans="1:17" ht="29.25" customHeight="1" x14ac:dyDescent="0.25">
      <c r="A1" s="1"/>
      <c r="B1" s="1"/>
      <c r="C1" s="1"/>
      <c r="D1" s="1"/>
      <c r="E1" s="1"/>
      <c r="F1" s="1"/>
      <c r="G1" s="1"/>
      <c r="H1" s="1"/>
      <c r="I1" s="1"/>
      <c r="J1" s="1"/>
      <c r="K1" s="1"/>
      <c r="L1" s="1"/>
      <c r="M1" s="1"/>
      <c r="N1" s="1"/>
      <c r="O1" s="1"/>
      <c r="P1" s="1"/>
      <c r="Q1" s="1"/>
    </row>
    <row r="2" spans="1:17" ht="27.75" customHeight="1"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590</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273" t="s">
        <v>575</v>
      </c>
      <c r="E8" s="86"/>
      <c r="F8" s="86"/>
      <c r="G8" s="86"/>
      <c r="H8" s="86"/>
      <c r="I8" s="87" t="s">
        <v>1</v>
      </c>
      <c r="J8" s="88" t="s">
        <v>39</v>
      </c>
      <c r="K8" s="88"/>
      <c r="L8" s="82" t="s">
        <v>2</v>
      </c>
      <c r="M8" s="277" t="str">
        <f>[39]POA!$C$19</f>
        <v>Programa 2. Bienestar en Eduardo Neri</v>
      </c>
      <c r="N8" s="86"/>
      <c r="O8" s="87" t="s">
        <v>3</v>
      </c>
      <c r="P8" s="273" t="s">
        <v>576</v>
      </c>
      <c r="Q8" s="86"/>
    </row>
    <row r="9" spans="1:17" ht="61.5" customHeight="1" x14ac:dyDescent="0.25">
      <c r="A9" s="82"/>
      <c r="B9" s="82"/>
      <c r="C9" s="82"/>
      <c r="D9" s="86"/>
      <c r="E9" s="86"/>
      <c r="F9" s="86"/>
      <c r="G9" s="86"/>
      <c r="H9" s="86"/>
      <c r="I9" s="87"/>
      <c r="J9" s="88"/>
      <c r="K9" s="88"/>
      <c r="L9" s="82"/>
      <c r="M9" s="86"/>
      <c r="N9" s="86"/>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9" t="s">
        <v>4</v>
      </c>
      <c r="B11" s="301" t="s">
        <v>138</v>
      </c>
      <c r="C11" s="91"/>
      <c r="D11" s="91"/>
      <c r="E11" s="92"/>
      <c r="F11" s="9" t="s">
        <v>5</v>
      </c>
      <c r="G11" s="301" t="s">
        <v>272</v>
      </c>
      <c r="H11" s="91"/>
      <c r="I11" s="91"/>
      <c r="J11" s="91"/>
      <c r="K11" s="91"/>
      <c r="L11" s="92"/>
      <c r="M11" s="27" t="s">
        <v>6</v>
      </c>
      <c r="N11" s="301" t="s">
        <v>273</v>
      </c>
      <c r="O11" s="91"/>
      <c r="P11" s="91"/>
      <c r="Q11" s="92"/>
    </row>
    <row r="12" spans="1:17"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302" t="str">
        <f>[39]POA!$C$17</f>
        <v xml:space="preserve">EJE  : Transversal B Igualdad de genero e inclusion social </v>
      </c>
      <c r="C13" s="86"/>
      <c r="D13" s="82" t="s">
        <v>8</v>
      </c>
      <c r="E13" s="302" t="str">
        <f>[39]POA!$C$18</f>
        <v>Aumentar el bienestar social de la ciudadanía, fortaleciendo el tejido social mediante una estrategia integral de desarrollo humano y social promoviendo mejores condiciones de convivencia comunitaria a través de la cultura, el deporte, la educación y la salud, a través de programas con sentido integral e incluyente.</v>
      </c>
      <c r="F13" s="86"/>
      <c r="G13" s="86"/>
      <c r="H13" s="82" t="s">
        <v>9</v>
      </c>
      <c r="I13" s="302" t="str">
        <f>[39]POA!$C$20</f>
        <v>Incrementar el bienestar social de la población vulnerable del Municipio.  Apoyar al migrante con opciones de autoempleo</v>
      </c>
      <c r="J13" s="86"/>
      <c r="K13" s="86"/>
      <c r="L13" s="86"/>
      <c r="M13" s="87" t="s">
        <v>10</v>
      </c>
      <c r="N13" s="302" t="str">
        <f>[39]POA!$C$21</f>
        <v>2.1  Entrega de despensas a personas más necesitadas      2.2 Entrega de herramientas de trabajo a productores de escasos recursos.</v>
      </c>
      <c r="O13" s="86"/>
      <c r="P13" s="86"/>
      <c r="Q13" s="86"/>
    </row>
    <row r="14" spans="1:17" ht="127.5" customHeight="1" x14ac:dyDescent="0.25">
      <c r="A14" s="87"/>
      <c r="B14" s="86"/>
      <c r="C14" s="86"/>
      <c r="D14" s="82"/>
      <c r="E14" s="86"/>
      <c r="F14" s="86"/>
      <c r="G14" s="86"/>
      <c r="H14" s="82"/>
      <c r="I14" s="86"/>
      <c r="J14" s="86"/>
      <c r="K14" s="86"/>
      <c r="L14" s="86"/>
      <c r="M14" s="87"/>
      <c r="N14" s="86"/>
      <c r="O14" s="86"/>
      <c r="P14" s="86"/>
      <c r="Q14" s="86"/>
    </row>
    <row r="15" spans="1:17" ht="29.25" customHeight="1"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29" t="s">
        <v>578</v>
      </c>
      <c r="M18" s="29" t="s">
        <v>18</v>
      </c>
      <c r="N18" s="87"/>
      <c r="O18" s="87"/>
      <c r="P18" s="87"/>
      <c r="Q18" s="87"/>
    </row>
    <row r="19" spans="1:18" ht="96" customHeight="1" x14ac:dyDescent="0.25">
      <c r="A19" s="2" t="s">
        <v>28</v>
      </c>
      <c r="B19" s="86" t="str">
        <f>'[39]MIR '!$B$15</f>
        <v xml:space="preserve">Aprobación de presupuesto de egresos y ley de ingresos y asesoramiento para mayor crecimiento económico, bajas tasas de desempleo,con un índice de migración bajo. </v>
      </c>
      <c r="C19" s="86"/>
      <c r="D19" s="86"/>
      <c r="E19" s="86" t="str">
        <f>'[39]MIR '!$C$15</f>
        <v>Porcentaje de resoluciones de aprobacion.</v>
      </c>
      <c r="F19" s="86"/>
      <c r="G19" s="86" t="s">
        <v>276</v>
      </c>
      <c r="H19" s="86"/>
      <c r="I19" s="96" t="s">
        <v>166</v>
      </c>
      <c r="J19" s="86"/>
      <c r="K19" s="60" t="s">
        <v>580</v>
      </c>
      <c r="L19" s="8">
        <v>3</v>
      </c>
      <c r="M19" s="81" t="s">
        <v>606</v>
      </c>
      <c r="N19" s="78" t="s">
        <v>608</v>
      </c>
      <c r="O19" s="5">
        <v>0.75</v>
      </c>
      <c r="P19" s="96" t="s">
        <v>39</v>
      </c>
      <c r="Q19" s="86"/>
    </row>
    <row r="20" spans="1:18" ht="104.25" customHeight="1" x14ac:dyDescent="0.25">
      <c r="A20" s="2" t="s">
        <v>29</v>
      </c>
      <c r="B20" s="86" t="str">
        <f>'[39]MIR '!$B$16</f>
        <v xml:space="preserve">Asistir con puntualidad a sesiones de cabildo Eficientes y mayor índice de participación social, humano, protección social y mejores condiciones de empleo teniendo una tasa muy baja de migracion en el Municipio de Eduardo Neri </v>
      </c>
      <c r="C20" s="86"/>
      <c r="D20" s="86"/>
      <c r="E20" s="86" t="str">
        <f>'[39]MIR '!$C$16</f>
        <v>Porcentaje de acciones implemetadas  para el control de los recursos financieros.</v>
      </c>
      <c r="F20" s="86"/>
      <c r="G20" s="86" t="s">
        <v>277</v>
      </c>
      <c r="H20" s="86"/>
      <c r="I20" s="96" t="s">
        <v>166</v>
      </c>
      <c r="J20" s="86"/>
      <c r="K20" s="60" t="s">
        <v>580</v>
      </c>
      <c r="L20" s="79">
        <v>3</v>
      </c>
      <c r="M20" s="81" t="s">
        <v>606</v>
      </c>
      <c r="N20" s="78" t="s">
        <v>608</v>
      </c>
      <c r="O20" s="5">
        <v>0.75</v>
      </c>
      <c r="P20" s="96" t="s">
        <v>39</v>
      </c>
      <c r="Q20" s="86"/>
    </row>
    <row r="21" spans="1:18" ht="108.75" customHeight="1" x14ac:dyDescent="0.25">
      <c r="A21" s="32" t="s">
        <v>78</v>
      </c>
      <c r="B21" s="86" t="str">
        <f>'[39]MIR '!$B$17</f>
        <v xml:space="preserve">Ejercer la debida inspección, vigilancia, e Intervención a cargo para brindar confianza de todas y todos los ciudadanos empleos con mejor calidad tanto para hombres como para las mujeres. </v>
      </c>
      <c r="C21" s="86"/>
      <c r="D21" s="86"/>
      <c r="E21" s="86" t="s">
        <v>275</v>
      </c>
      <c r="F21" s="86"/>
      <c r="G21" s="86" t="s">
        <v>130</v>
      </c>
      <c r="H21" s="86"/>
      <c r="I21" s="96" t="s">
        <v>166</v>
      </c>
      <c r="J21" s="86"/>
      <c r="K21" s="60" t="s">
        <v>580</v>
      </c>
      <c r="L21" s="79">
        <v>3</v>
      </c>
      <c r="M21" s="81" t="s">
        <v>606</v>
      </c>
      <c r="N21" s="78" t="s">
        <v>608</v>
      </c>
      <c r="O21" s="5">
        <v>0.75</v>
      </c>
      <c r="P21" s="96" t="s">
        <v>39</v>
      </c>
      <c r="Q21" s="86"/>
    </row>
    <row r="22" spans="1:18" ht="124.5" customHeight="1" x14ac:dyDescent="0.25">
      <c r="A22" s="32" t="s">
        <v>79</v>
      </c>
      <c r="B22" s="86" t="str">
        <f>'[39]MIR '!$B$21</f>
        <v>Formular al Ayuntamiento las propuestas de ordenamientos en asuntos municipales,  en atencion a la ciudadania en general para una mayor confianza y respeto a las garantías individuales y mejores empleos en el municipio para no salir de el.</v>
      </c>
      <c r="C22" s="86"/>
      <c r="D22" s="86"/>
      <c r="E22" s="86" t="str">
        <f>'[39]MIR '!$C$21</f>
        <v>Porcentaje de resoluciones aprobadas.</v>
      </c>
      <c r="F22" s="86"/>
      <c r="G22" s="86" t="s">
        <v>278</v>
      </c>
      <c r="H22" s="86"/>
      <c r="I22" s="96" t="s">
        <v>166</v>
      </c>
      <c r="J22" s="86"/>
      <c r="K22" s="60" t="s">
        <v>580</v>
      </c>
      <c r="L22" s="79">
        <v>3</v>
      </c>
      <c r="M22" s="81" t="s">
        <v>606</v>
      </c>
      <c r="N22" s="78" t="s">
        <v>608</v>
      </c>
      <c r="O22" s="5">
        <v>0.75</v>
      </c>
      <c r="P22" s="96" t="s">
        <v>39</v>
      </c>
      <c r="Q22" s="86"/>
    </row>
    <row r="23" spans="1:18" x14ac:dyDescent="0.25">
      <c r="A23" s="94" t="s">
        <v>30</v>
      </c>
      <c r="B23" s="94"/>
      <c r="C23" s="94"/>
      <c r="D23" s="94"/>
      <c r="E23" s="94"/>
      <c r="F23" s="94"/>
      <c r="G23" s="94"/>
      <c r="H23" s="94"/>
      <c r="I23" s="94"/>
      <c r="J23" s="94"/>
      <c r="K23" s="94"/>
      <c r="L23" s="94"/>
      <c r="M23" s="94"/>
      <c r="N23" s="94"/>
      <c r="O23" s="94"/>
      <c r="P23" s="94"/>
      <c r="Q23" s="94"/>
    </row>
    <row r="24" spans="1:18" ht="93" customHeight="1" x14ac:dyDescent="0.25">
      <c r="A24" s="3" t="s">
        <v>89</v>
      </c>
      <c r="B24" s="86" t="str">
        <f>'[39]MIR '!$B$18</f>
        <v>Resoluciones aprobadas y publicadas para mejores  condiciones de ingresos economicos en los hogares.</v>
      </c>
      <c r="C24" s="86"/>
      <c r="D24" s="86"/>
      <c r="E24" s="86" t="str">
        <f>'[39]MIR '!$C$18</f>
        <v>Porcentaje de acciones implemetadas  para el control de los recursos financieros.</v>
      </c>
      <c r="F24" s="86"/>
      <c r="G24" s="86" t="s">
        <v>281</v>
      </c>
      <c r="H24" s="86"/>
      <c r="I24" s="96" t="s">
        <v>166</v>
      </c>
      <c r="J24" s="86"/>
      <c r="K24" s="60" t="s">
        <v>580</v>
      </c>
      <c r="L24" s="73">
        <v>3</v>
      </c>
      <c r="M24" s="81" t="s">
        <v>606</v>
      </c>
      <c r="N24" s="78" t="s">
        <v>608</v>
      </c>
      <c r="O24" s="5">
        <v>0.75</v>
      </c>
      <c r="P24" s="96" t="s">
        <v>39</v>
      </c>
      <c r="Q24" s="86"/>
    </row>
    <row r="25" spans="1:18" ht="93" customHeight="1" x14ac:dyDescent="0.25">
      <c r="A25" s="3" t="s">
        <v>90</v>
      </c>
      <c r="B25" s="86" t="str">
        <f>'[39]MIR '!$B$19</f>
        <v>Convocatorias a sesiones de cabildo como Participacion social y brindar tallares de asesoramiento para que puedan contar  con estudios basicos para trabaja</v>
      </c>
      <c r="C25" s="86"/>
      <c r="D25" s="86"/>
      <c r="E25" s="98" t="s">
        <v>275</v>
      </c>
      <c r="F25" s="100"/>
      <c r="G25" s="86" t="s">
        <v>282</v>
      </c>
      <c r="H25" s="86"/>
      <c r="I25" s="101" t="s">
        <v>166</v>
      </c>
      <c r="J25" s="102"/>
      <c r="K25" s="60" t="s">
        <v>580</v>
      </c>
      <c r="L25" s="79">
        <v>3</v>
      </c>
      <c r="M25" s="81" t="s">
        <v>606</v>
      </c>
      <c r="N25" s="78" t="s">
        <v>608</v>
      </c>
      <c r="O25" s="5">
        <v>0.75</v>
      </c>
      <c r="P25" s="96" t="s">
        <v>39</v>
      </c>
      <c r="Q25" s="86"/>
      <c r="R25" t="s">
        <v>34</v>
      </c>
    </row>
    <row r="26" spans="1:18" ht="102.75" customHeight="1" x14ac:dyDescent="0.25">
      <c r="A26" s="3" t="s">
        <v>82</v>
      </c>
      <c r="B26" s="98" t="str">
        <f>'[39]MIR '!$B$20</f>
        <v>Ejercer las facultades de deliberación y decisión de los asuntos que le competen al Ayuntamiento de mayor interes de participación ciudadana, y puedan tener experiencia laboral en el cambo de trabajo.</v>
      </c>
      <c r="C26" s="99"/>
      <c r="D26" s="100"/>
      <c r="E26" s="98" t="s">
        <v>280</v>
      </c>
      <c r="F26" s="100"/>
      <c r="G26" s="98" t="s">
        <v>278</v>
      </c>
      <c r="H26" s="100"/>
      <c r="I26" s="101" t="s">
        <v>166</v>
      </c>
      <c r="J26" s="102"/>
      <c r="K26" s="60" t="s">
        <v>580</v>
      </c>
      <c r="L26" s="79">
        <v>3</v>
      </c>
      <c r="M26" s="81" t="s">
        <v>606</v>
      </c>
      <c r="N26" s="78" t="s">
        <v>608</v>
      </c>
      <c r="O26" s="5">
        <v>0.75</v>
      </c>
      <c r="P26" s="96" t="s">
        <v>39</v>
      </c>
      <c r="Q26" s="86"/>
    </row>
    <row r="27" spans="1:18" ht="108.75" customHeight="1" x14ac:dyDescent="0.25">
      <c r="A27" s="3" t="s">
        <v>91</v>
      </c>
      <c r="B27" s="86" t="str">
        <f>'[39]MIR '!$B$22</f>
        <v>Formar parte de las comisiones, para las que fueron designados por el Ayuntamiento, como curso de  participación política, elemento esencial de los sistemas democráticos y tener  mas studios que   integran en la inserción laboral de los inmigrantes</v>
      </c>
      <c r="C27" s="86"/>
      <c r="D27" s="86"/>
      <c r="E27" s="86" t="s">
        <v>269</v>
      </c>
      <c r="F27" s="86"/>
      <c r="G27" s="86" t="s">
        <v>278</v>
      </c>
      <c r="H27" s="86"/>
      <c r="I27" s="86" t="s">
        <v>166</v>
      </c>
      <c r="J27" s="86"/>
      <c r="K27" s="60" t="s">
        <v>580</v>
      </c>
      <c r="L27" s="79">
        <v>3</v>
      </c>
      <c r="M27" s="81" t="s">
        <v>606</v>
      </c>
      <c r="N27" s="78" t="s">
        <v>608</v>
      </c>
      <c r="O27" s="5">
        <v>0.75</v>
      </c>
      <c r="P27" s="96" t="s">
        <v>39</v>
      </c>
      <c r="Q27" s="86"/>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7"/>
      <c r="G33" s="97"/>
      <c r="H33" s="97"/>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I17:J18"/>
    <mergeCell ref="K17:K18"/>
    <mergeCell ref="L17:M17"/>
    <mergeCell ref="N17:N18"/>
    <mergeCell ref="O17:O18"/>
    <mergeCell ref="P19:Q19"/>
    <mergeCell ref="B20:D20"/>
    <mergeCell ref="E20:F20"/>
    <mergeCell ref="G20:H20"/>
    <mergeCell ref="I20:J20"/>
    <mergeCell ref="P20:Q20"/>
    <mergeCell ref="B19:D19"/>
    <mergeCell ref="E19:F19"/>
    <mergeCell ref="G19:H19"/>
    <mergeCell ref="I19:J19"/>
    <mergeCell ref="B22:D22"/>
    <mergeCell ref="E22:F22"/>
    <mergeCell ref="G22:H22"/>
    <mergeCell ref="I22:J22"/>
    <mergeCell ref="P22:Q22"/>
    <mergeCell ref="B21:D21"/>
    <mergeCell ref="E21:F21"/>
    <mergeCell ref="G21:H21"/>
    <mergeCell ref="I21:J21"/>
    <mergeCell ref="P21:Q21"/>
    <mergeCell ref="A23:Q23"/>
    <mergeCell ref="B24:D24"/>
    <mergeCell ref="E24:F24"/>
    <mergeCell ref="G24:H24"/>
    <mergeCell ref="I24:J24"/>
    <mergeCell ref="P24:Q24"/>
    <mergeCell ref="P25:Q25"/>
    <mergeCell ref="B27:D27"/>
    <mergeCell ref="E27:F27"/>
    <mergeCell ref="G27:H27"/>
    <mergeCell ref="I27:J27"/>
    <mergeCell ref="P27:Q27"/>
    <mergeCell ref="P26:Q26"/>
    <mergeCell ref="F33:H34"/>
    <mergeCell ref="B25:D25"/>
    <mergeCell ref="E25:F25"/>
    <mergeCell ref="G25:H25"/>
    <mergeCell ref="I25:J25"/>
    <mergeCell ref="B26:D26"/>
    <mergeCell ref="G26:H26"/>
    <mergeCell ref="E26:F26"/>
    <mergeCell ref="I26:J26"/>
  </mergeCells>
  <pageMargins left="0.70866141732283472" right="0.70866141732283472" top="0.74803149606299213" bottom="0.74803149606299213" header="0.31496062992125984" footer="0.31496062992125984"/>
  <pageSetup scale="53" orientation="landscape" horizontalDpi="4294967292"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zoomScale="62" zoomScaleNormal="62" zoomScaleSheetLayoutView="70" workbookViewId="0">
      <selection activeCell="M19" sqref="M19:N19"/>
    </sheetView>
  </sheetViews>
  <sheetFormatPr baseColWidth="10" defaultColWidth="10.875" defaultRowHeight="15.75" x14ac:dyDescent="0.25"/>
  <cols>
    <col min="1" max="1" width="13.75" customWidth="1"/>
    <col min="3" max="3" width="6.875" customWidth="1"/>
    <col min="4" max="4" width="15.5" customWidth="1"/>
    <col min="6" max="6" width="10.375" customWidth="1"/>
    <col min="8" max="8" width="14.125" customWidth="1"/>
    <col min="9" max="9" width="13.375" customWidth="1"/>
    <col min="10" max="10" width="11" customWidth="1"/>
    <col min="11" max="11" width="14.375" customWidth="1"/>
    <col min="12" max="12" width="12.125" customWidth="1"/>
    <col min="13" max="13" width="15.375" customWidth="1"/>
    <col min="14" max="14" width="15.125" customWidth="1"/>
    <col min="15" max="15" width="11" customWidth="1"/>
    <col min="17" max="17" width="8.25" customWidth="1"/>
  </cols>
  <sheetData>
    <row r="1" spans="1:17" ht="20.25" customHeight="1" x14ac:dyDescent="0.25">
      <c r="A1" s="1"/>
      <c r="B1" s="1"/>
      <c r="C1" s="1"/>
      <c r="D1" s="1"/>
      <c r="E1" s="1"/>
      <c r="F1" s="1"/>
      <c r="G1" s="1"/>
      <c r="H1" s="1"/>
      <c r="I1" s="1"/>
      <c r="J1" s="1"/>
      <c r="K1" s="1"/>
      <c r="L1" s="1"/>
      <c r="M1" s="1"/>
      <c r="N1" s="1"/>
      <c r="O1" s="1"/>
      <c r="P1" s="1"/>
      <c r="Q1" s="1"/>
    </row>
    <row r="2" spans="1:17" ht="34.5" customHeight="1"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273" t="s">
        <v>575</v>
      </c>
      <c r="E8" s="86"/>
      <c r="F8" s="86"/>
      <c r="G8" s="86"/>
      <c r="H8" s="86"/>
      <c r="I8" s="87" t="s">
        <v>1</v>
      </c>
      <c r="J8" s="88" t="s">
        <v>38</v>
      </c>
      <c r="K8" s="88"/>
      <c r="L8" s="87" t="s">
        <v>2</v>
      </c>
      <c r="M8" s="277" t="str">
        <f>[40]POA!$C$19</f>
        <v>Programa  4. Promoción de la Educación.</v>
      </c>
      <c r="N8" s="86"/>
      <c r="O8" s="87" t="s">
        <v>3</v>
      </c>
      <c r="P8" s="273" t="s">
        <v>576</v>
      </c>
      <c r="Q8" s="86"/>
    </row>
    <row r="9" spans="1:17" ht="61.5" customHeight="1" x14ac:dyDescent="0.25">
      <c r="A9" s="82"/>
      <c r="B9" s="82"/>
      <c r="C9" s="82"/>
      <c r="D9" s="86"/>
      <c r="E9" s="86"/>
      <c r="F9" s="86"/>
      <c r="G9" s="86"/>
      <c r="H9" s="86"/>
      <c r="I9" s="87"/>
      <c r="J9" s="88"/>
      <c r="K9" s="88"/>
      <c r="L9" s="87"/>
      <c r="M9" s="86"/>
      <c r="N9" s="86"/>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9" t="s">
        <v>4</v>
      </c>
      <c r="B11" s="301" t="s">
        <v>138</v>
      </c>
      <c r="C11" s="91"/>
      <c r="D11" s="91"/>
      <c r="E11" s="92"/>
      <c r="F11" s="9" t="s">
        <v>5</v>
      </c>
      <c r="G11" s="301" t="s">
        <v>272</v>
      </c>
      <c r="H11" s="91"/>
      <c r="I11" s="91"/>
      <c r="J11" s="91"/>
      <c r="K11" s="91"/>
      <c r="L11" s="92"/>
      <c r="M11" s="58" t="s">
        <v>6</v>
      </c>
      <c r="N11" s="301" t="s">
        <v>283</v>
      </c>
      <c r="O11" s="91"/>
      <c r="P11" s="91"/>
      <c r="Q11" s="92"/>
    </row>
    <row r="12" spans="1:17"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302" t="str">
        <f>[40]POA!$C$17</f>
        <v>1.   Dimension Social    Desarrollo integral e inlcuyente</v>
      </c>
      <c r="C13" s="86"/>
      <c r="D13" s="82" t="s">
        <v>8</v>
      </c>
      <c r="E13" s="302" t="str">
        <f>[40]POA!$C$18</f>
        <v>Coordinar con las diferentes áreas y jefaturas, acciones para incorporar las diferentes actividades, culturales,  deportivas, recreativas, educativas, rescatando valores en la sociedad.</v>
      </c>
      <c r="F13" s="86"/>
      <c r="G13" s="86"/>
      <c r="H13" s="82" t="s">
        <v>9</v>
      </c>
      <c r="I13" s="302" t="str">
        <f>[40]POA!$C$20</f>
        <v>4.- Brindar apoyos socioeducativos a la población estudiantil del Municipio. 5.-  Gestionar infraestructura educativa,  equipamiento para la rehabilitación y construcción de espacios educativos.</v>
      </c>
      <c r="J13" s="86"/>
      <c r="K13" s="86"/>
      <c r="L13" s="86"/>
      <c r="M13" s="87" t="s">
        <v>10</v>
      </c>
      <c r="N13" s="302" t="str">
        <f>[40]MIR!$C$11</f>
        <v>4.1 Semana Cívico-Cultural y Deportiva por el natalicio de Eduardo Neri. 4.2 Interculturalidad y competencia deportiva entre los Municipios de la región Centro.</v>
      </c>
      <c r="O13" s="86"/>
      <c r="P13" s="86"/>
      <c r="Q13" s="86"/>
    </row>
    <row r="14" spans="1:17" ht="78" customHeight="1" x14ac:dyDescent="0.25">
      <c r="A14" s="87"/>
      <c r="B14" s="86"/>
      <c r="C14" s="86"/>
      <c r="D14" s="82"/>
      <c r="E14" s="86"/>
      <c r="F14" s="86"/>
      <c r="G14" s="86"/>
      <c r="H14" s="82"/>
      <c r="I14" s="86"/>
      <c r="J14" s="86"/>
      <c r="K14" s="86"/>
      <c r="L14" s="86"/>
      <c r="M14" s="87"/>
      <c r="N14" s="86"/>
      <c r="O14" s="86"/>
      <c r="P14" s="86"/>
      <c r="Q14" s="86"/>
    </row>
    <row r="15" spans="1:17" ht="24" customHeight="1"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9" t="s">
        <v>578</v>
      </c>
      <c r="M18" s="9" t="s">
        <v>18</v>
      </c>
      <c r="N18" s="87"/>
      <c r="O18" s="87"/>
      <c r="P18" s="87"/>
      <c r="Q18" s="87"/>
    </row>
    <row r="19" spans="1:18" ht="131.25" customHeight="1" x14ac:dyDescent="0.25">
      <c r="A19" s="2" t="s">
        <v>28</v>
      </c>
      <c r="B19" s="86" t="str">
        <f>[40]MIR!$B$15</f>
        <v>Aprobacion de presupuesto de egresos y ley de ingresos,   en el municipio de Eduardo Neri.</v>
      </c>
      <c r="C19" s="86"/>
      <c r="D19" s="86"/>
      <c r="E19" s="86" t="s">
        <v>269</v>
      </c>
      <c r="F19" s="86"/>
      <c r="G19" s="86" t="s">
        <v>276</v>
      </c>
      <c r="H19" s="86"/>
      <c r="I19" s="96" t="s">
        <v>166</v>
      </c>
      <c r="J19" s="86"/>
      <c r="K19" s="60" t="s">
        <v>578</v>
      </c>
      <c r="L19" s="8">
        <v>3</v>
      </c>
      <c r="M19" s="81" t="s">
        <v>606</v>
      </c>
      <c r="N19" s="78" t="s">
        <v>608</v>
      </c>
      <c r="O19" s="5">
        <v>0.75</v>
      </c>
      <c r="P19" s="96" t="s">
        <v>38</v>
      </c>
      <c r="Q19" s="86"/>
    </row>
    <row r="20" spans="1:18" ht="117" customHeight="1" x14ac:dyDescent="0.25">
      <c r="A20" s="2" t="s">
        <v>29</v>
      </c>
      <c r="B20" s="86" t="str">
        <f>[40]MIR!$B$16</f>
        <v>Ejercer la debida inspección y vigilancia, en los ramos  educativos que otorgue estabilidad al sistema y a la normatividad, en el municipio de Eduardo Neri.</v>
      </c>
      <c r="C20" s="86"/>
      <c r="D20" s="86"/>
      <c r="E20" s="86" t="str">
        <f>[40]MIR!$C$16</f>
        <v>Porcentaje de acciones implemetadas  para el control de los recursos financieros.</v>
      </c>
      <c r="F20" s="86"/>
      <c r="G20" s="86" t="s">
        <v>277</v>
      </c>
      <c r="H20" s="86"/>
      <c r="I20" s="96" t="s">
        <v>166</v>
      </c>
      <c r="J20" s="86"/>
      <c r="K20" s="60" t="s">
        <v>578</v>
      </c>
      <c r="L20" s="79">
        <v>3</v>
      </c>
      <c r="M20" s="81" t="s">
        <v>606</v>
      </c>
      <c r="N20" s="78" t="s">
        <v>608</v>
      </c>
      <c r="O20" s="5">
        <v>0.75</v>
      </c>
      <c r="P20" s="96" t="s">
        <v>38</v>
      </c>
      <c r="Q20" s="86"/>
    </row>
    <row r="21" spans="1:18" ht="125.25" customHeight="1" x14ac:dyDescent="0.25">
      <c r="A21" s="32" t="s">
        <v>78</v>
      </c>
      <c r="B21" s="86" t="s">
        <v>284</v>
      </c>
      <c r="C21" s="86"/>
      <c r="D21" s="86"/>
      <c r="E21" s="86" t="s">
        <v>275</v>
      </c>
      <c r="F21" s="86"/>
      <c r="G21" s="86" t="s">
        <v>130</v>
      </c>
      <c r="H21" s="86"/>
      <c r="I21" s="96" t="s">
        <v>166</v>
      </c>
      <c r="J21" s="86"/>
      <c r="K21" s="60" t="s">
        <v>578</v>
      </c>
      <c r="L21" s="79">
        <v>3</v>
      </c>
      <c r="M21" s="81" t="s">
        <v>606</v>
      </c>
      <c r="N21" s="78" t="s">
        <v>608</v>
      </c>
      <c r="O21" s="5">
        <v>0.75</v>
      </c>
      <c r="P21" s="96" t="s">
        <v>38</v>
      </c>
      <c r="Q21" s="86"/>
    </row>
    <row r="22" spans="1:18" ht="114.75" customHeight="1" x14ac:dyDescent="0.25">
      <c r="A22" s="32" t="s">
        <v>79</v>
      </c>
      <c r="B22" s="86" t="s">
        <v>285</v>
      </c>
      <c r="C22" s="86"/>
      <c r="D22" s="86"/>
      <c r="E22" s="86" t="s">
        <v>269</v>
      </c>
      <c r="F22" s="86"/>
      <c r="G22" s="86" t="s">
        <v>278</v>
      </c>
      <c r="H22" s="86"/>
      <c r="I22" s="96" t="s">
        <v>166</v>
      </c>
      <c r="J22" s="86"/>
      <c r="K22" s="60" t="s">
        <v>578</v>
      </c>
      <c r="L22" s="79">
        <v>3</v>
      </c>
      <c r="M22" s="81" t="s">
        <v>606</v>
      </c>
      <c r="N22" s="78" t="s">
        <v>608</v>
      </c>
      <c r="O22" s="5">
        <v>0.75</v>
      </c>
      <c r="P22" s="96" t="s">
        <v>38</v>
      </c>
      <c r="Q22" s="86"/>
    </row>
    <row r="23" spans="1:18" x14ac:dyDescent="0.25">
      <c r="A23" s="94" t="s">
        <v>30</v>
      </c>
      <c r="B23" s="94"/>
      <c r="C23" s="94"/>
      <c r="D23" s="94"/>
      <c r="E23" s="94"/>
      <c r="F23" s="94"/>
      <c r="G23" s="94"/>
      <c r="H23" s="94"/>
      <c r="I23" s="94"/>
      <c r="J23" s="94"/>
      <c r="K23" s="94"/>
      <c r="L23" s="94"/>
      <c r="M23" s="94"/>
      <c r="N23" s="94"/>
      <c r="O23" s="94"/>
      <c r="P23" s="94"/>
      <c r="Q23" s="94"/>
    </row>
    <row r="24" spans="1:18" ht="94.5" customHeight="1" x14ac:dyDescent="0.25">
      <c r="A24" s="3" t="s">
        <v>89</v>
      </c>
      <c r="B24" s="86" t="str">
        <f>[40]MIR!$B$18</f>
        <v>Dictaminar e informar sobre los asuntos que les encomiende el Ayuntamiento, asi como dar aceptacion por parte de la sociedad a los grupos vulnerables .</v>
      </c>
      <c r="C24" s="86"/>
      <c r="D24" s="86"/>
      <c r="E24" s="86" t="s">
        <v>275</v>
      </c>
      <c r="F24" s="86"/>
      <c r="G24" s="110" t="s">
        <v>281</v>
      </c>
      <c r="H24" s="110"/>
      <c r="I24" s="96" t="s">
        <v>166</v>
      </c>
      <c r="J24" s="86"/>
      <c r="K24" s="60" t="s">
        <v>578</v>
      </c>
      <c r="L24" s="8">
        <v>3</v>
      </c>
      <c r="M24" s="81" t="s">
        <v>606</v>
      </c>
      <c r="N24" s="78" t="s">
        <v>608</v>
      </c>
      <c r="O24" s="5">
        <v>0.75</v>
      </c>
      <c r="P24" s="96" t="s">
        <v>38</v>
      </c>
      <c r="Q24" s="86"/>
    </row>
    <row r="25" spans="1:18" ht="96" customHeight="1" x14ac:dyDescent="0.25">
      <c r="A25" s="3" t="s">
        <v>90</v>
      </c>
      <c r="B25" s="86" t="str">
        <f>[40]MIR!$B$19</f>
        <v>Renovar la docencia para brindar mejor apoyo a padres y alumnos y exigencia permanente Acceso a la Educacion gratuida y de garantia y atender las necesidades básicas educativas..</v>
      </c>
      <c r="C25" s="86"/>
      <c r="D25" s="86"/>
      <c r="E25" s="86" t="s">
        <v>275</v>
      </c>
      <c r="F25" s="86"/>
      <c r="G25" s="110" t="s">
        <v>282</v>
      </c>
      <c r="H25" s="110"/>
      <c r="I25" s="96" t="s">
        <v>166</v>
      </c>
      <c r="J25" s="86"/>
      <c r="K25" s="60" t="s">
        <v>578</v>
      </c>
      <c r="L25" s="79">
        <v>3</v>
      </c>
      <c r="M25" s="81" t="s">
        <v>606</v>
      </c>
      <c r="N25" s="78" t="s">
        <v>608</v>
      </c>
      <c r="O25" s="5">
        <v>0.75</v>
      </c>
      <c r="P25" s="96" t="s">
        <v>38</v>
      </c>
      <c r="Q25" s="86"/>
      <c r="R25" t="s">
        <v>34</v>
      </c>
    </row>
    <row r="26" spans="1:18" ht="105.75" customHeight="1" x14ac:dyDescent="0.25">
      <c r="A26" s="3" t="s">
        <v>82</v>
      </c>
      <c r="B26" s="98" t="str">
        <f>[40]MIR!$B$20</f>
        <v xml:space="preserve"> Formular al Ayuntamiento las propuestas de ordenamientos en asuntos municipales e incluir compromiso y preparación del personal capasitado para temas de inclusion social.continua..</v>
      </c>
      <c r="C26" s="99"/>
      <c r="D26" s="100"/>
      <c r="E26" s="98" t="s">
        <v>280</v>
      </c>
      <c r="F26" s="100"/>
      <c r="G26" s="122" t="s">
        <v>278</v>
      </c>
      <c r="H26" s="123"/>
      <c r="I26" s="101" t="s">
        <v>166</v>
      </c>
      <c r="J26" s="102"/>
      <c r="K26" s="60" t="s">
        <v>578</v>
      </c>
      <c r="L26" s="79">
        <v>3</v>
      </c>
      <c r="M26" s="81" t="s">
        <v>606</v>
      </c>
      <c r="N26" s="78" t="s">
        <v>608</v>
      </c>
      <c r="O26" s="5">
        <v>0.75</v>
      </c>
      <c r="P26" s="96" t="s">
        <v>38</v>
      </c>
      <c r="Q26" s="86"/>
    </row>
    <row r="27" spans="1:18" ht="111" customHeight="1" x14ac:dyDescent="0.25">
      <c r="A27" s="3" t="s">
        <v>84</v>
      </c>
      <c r="B27" s="86" t="str">
        <f>[40]MIR!$B$22</f>
        <v xml:space="preserve">Ejercer las facultades de deliberación y decisión,  mayor motivacion y alta capacidad escolar, asi como diseñar una logística educativa y gestionar apoyo econimico y educativo para las escuelas comunitarias Ayuntamiento.  </v>
      </c>
      <c r="C27" s="86"/>
      <c r="D27" s="86"/>
      <c r="E27" s="86" t="s">
        <v>269</v>
      </c>
      <c r="F27" s="86"/>
      <c r="G27" s="110" t="s">
        <v>278</v>
      </c>
      <c r="H27" s="110"/>
      <c r="I27" s="86" t="s">
        <v>166</v>
      </c>
      <c r="J27" s="86"/>
      <c r="K27" s="60" t="s">
        <v>578</v>
      </c>
      <c r="L27" s="79">
        <v>3</v>
      </c>
      <c r="M27" s="81" t="s">
        <v>606</v>
      </c>
      <c r="N27" s="78" t="s">
        <v>608</v>
      </c>
      <c r="O27" s="5">
        <v>0.75</v>
      </c>
      <c r="P27" s="96" t="s">
        <v>38</v>
      </c>
      <c r="Q27" s="86"/>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7"/>
      <c r="G33" s="97"/>
      <c r="H33" s="97"/>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I17:J18"/>
    <mergeCell ref="K17:K18"/>
    <mergeCell ref="L17:M17"/>
    <mergeCell ref="N17:N18"/>
    <mergeCell ref="O17:O18"/>
    <mergeCell ref="P19:Q19"/>
    <mergeCell ref="B20:D20"/>
    <mergeCell ref="E20:F20"/>
    <mergeCell ref="G20:H20"/>
    <mergeCell ref="I20:J20"/>
    <mergeCell ref="P20:Q20"/>
    <mergeCell ref="B19:D19"/>
    <mergeCell ref="E19:F19"/>
    <mergeCell ref="G19:H19"/>
    <mergeCell ref="I19:J19"/>
    <mergeCell ref="B22:D22"/>
    <mergeCell ref="E22:F22"/>
    <mergeCell ref="G22:H22"/>
    <mergeCell ref="I22:J22"/>
    <mergeCell ref="P22:Q22"/>
    <mergeCell ref="B21:D21"/>
    <mergeCell ref="E21:F21"/>
    <mergeCell ref="G21:H21"/>
    <mergeCell ref="I21:J21"/>
    <mergeCell ref="P21:Q21"/>
    <mergeCell ref="A23:Q23"/>
    <mergeCell ref="B24:D24"/>
    <mergeCell ref="E24:F24"/>
    <mergeCell ref="G24:H24"/>
    <mergeCell ref="I24:J24"/>
    <mergeCell ref="P24:Q24"/>
    <mergeCell ref="P25:Q25"/>
    <mergeCell ref="B27:D27"/>
    <mergeCell ref="E27:F27"/>
    <mergeCell ref="G27:H27"/>
    <mergeCell ref="I27:J27"/>
    <mergeCell ref="P27:Q27"/>
    <mergeCell ref="P26:Q26"/>
    <mergeCell ref="F33:H34"/>
    <mergeCell ref="B25:D25"/>
    <mergeCell ref="E25:F25"/>
    <mergeCell ref="G25:H25"/>
    <mergeCell ref="I25:J25"/>
    <mergeCell ref="B26:D26"/>
    <mergeCell ref="E26:F26"/>
    <mergeCell ref="G26:H26"/>
    <mergeCell ref="I26:J26"/>
  </mergeCells>
  <pageMargins left="0.70866141732283472" right="0.70866141732283472" top="0.74803149606299213" bottom="0.74803149606299213" header="0.31496062992125984" footer="0.31496062992125984"/>
  <pageSetup scale="53"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zoomScale="62" zoomScaleNormal="62" zoomScaleSheetLayoutView="70" workbookViewId="0">
      <selection activeCell="M19" sqref="M19:N19"/>
    </sheetView>
  </sheetViews>
  <sheetFormatPr baseColWidth="10" defaultColWidth="10.875" defaultRowHeight="15.75" x14ac:dyDescent="0.25"/>
  <cols>
    <col min="1" max="1" width="13.75" customWidth="1"/>
    <col min="3" max="3" width="6.875" customWidth="1"/>
    <col min="4" max="4" width="21.125" customWidth="1"/>
    <col min="6" max="6" width="8.625" customWidth="1"/>
    <col min="8" max="8" width="12.875" customWidth="1"/>
    <col min="9" max="9" width="13.375" customWidth="1"/>
    <col min="10" max="10" width="9" customWidth="1"/>
    <col min="11" max="11" width="14.125" customWidth="1"/>
    <col min="12" max="12" width="12.75" customWidth="1"/>
    <col min="13" max="13" width="14.125" customWidth="1"/>
    <col min="14" max="14" width="14.5" customWidth="1"/>
    <col min="15" max="15" width="11.25" customWidth="1"/>
    <col min="17" max="17" width="8" customWidth="1"/>
  </cols>
  <sheetData>
    <row r="1" spans="1:17" ht="23.25" customHeight="1" x14ac:dyDescent="0.25">
      <c r="A1" s="1"/>
      <c r="B1" s="1"/>
      <c r="C1" s="1"/>
      <c r="D1" s="1"/>
      <c r="E1" s="1"/>
      <c r="F1" s="1"/>
      <c r="G1" s="1"/>
      <c r="H1" s="1"/>
      <c r="I1" s="1"/>
      <c r="J1" s="1"/>
      <c r="K1" s="1"/>
      <c r="L1" s="1"/>
      <c r="M1" s="1"/>
      <c r="N1" s="1"/>
      <c r="O1" s="1"/>
      <c r="P1" s="1"/>
      <c r="Q1" s="1"/>
    </row>
    <row r="2" spans="1:17" ht="24" customHeight="1"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591</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273" t="s">
        <v>575</v>
      </c>
      <c r="E8" s="86"/>
      <c r="F8" s="86"/>
      <c r="G8" s="86"/>
      <c r="H8" s="86"/>
      <c r="I8" s="87" t="s">
        <v>1</v>
      </c>
      <c r="J8" s="88" t="s">
        <v>37</v>
      </c>
      <c r="K8" s="88"/>
      <c r="L8" s="87" t="s">
        <v>2</v>
      </c>
      <c r="M8" s="277" t="str">
        <f>[41]POA!$C$19</f>
        <v>16. Desarrollo para el Campo.</v>
      </c>
      <c r="N8" s="86"/>
      <c r="O8" s="87" t="s">
        <v>3</v>
      </c>
      <c r="P8" s="273" t="s">
        <v>576</v>
      </c>
      <c r="Q8" s="86"/>
    </row>
    <row r="9" spans="1:17" ht="61.5" customHeight="1" x14ac:dyDescent="0.25">
      <c r="A9" s="82"/>
      <c r="B9" s="82"/>
      <c r="C9" s="82"/>
      <c r="D9" s="86"/>
      <c r="E9" s="86"/>
      <c r="F9" s="86"/>
      <c r="G9" s="86"/>
      <c r="H9" s="86"/>
      <c r="I9" s="87"/>
      <c r="J9" s="88"/>
      <c r="K9" s="88"/>
      <c r="L9" s="87"/>
      <c r="M9" s="86"/>
      <c r="N9" s="86"/>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9" t="s">
        <v>4</v>
      </c>
      <c r="B11" s="301" t="s">
        <v>138</v>
      </c>
      <c r="C11" s="91"/>
      <c r="D11" s="91"/>
      <c r="E11" s="92"/>
      <c r="F11" s="9" t="s">
        <v>5</v>
      </c>
      <c r="G11" s="301" t="s">
        <v>272</v>
      </c>
      <c r="H11" s="91"/>
      <c r="I11" s="91"/>
      <c r="J11" s="91"/>
      <c r="K11" s="91"/>
      <c r="L11" s="92"/>
      <c r="M11" s="27" t="s">
        <v>6</v>
      </c>
      <c r="N11" s="301" t="s">
        <v>273</v>
      </c>
      <c r="O11" s="91"/>
      <c r="P11" s="91"/>
      <c r="Q11" s="92"/>
    </row>
    <row r="12" spans="1:17"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302" t="str">
        <f>[41]POA!$C$17</f>
        <v>EJE III. DIMENSIÓN TERRITORIAL Fortalecimiento Urbano y
Económico</v>
      </c>
      <c r="C13" s="86"/>
      <c r="D13" s="82" t="s">
        <v>8</v>
      </c>
      <c r="E13" s="302" t="str">
        <f>[41]POA!$C$18</f>
        <v>Apoyar a los productores del Municipio con asesorías, capacitaciones, semillas mejoradas y agroquímicos a bajo costo, para la producción de los granos básicos en beneficio de la economía de sus familias.</v>
      </c>
      <c r="F13" s="86"/>
      <c r="G13" s="86"/>
      <c r="H13" s="82" t="s">
        <v>9</v>
      </c>
      <c r="I13" s="302" t="str">
        <f>[41]POA!$C$20</f>
        <v>1.- Vincular unidades económicas para el fortalecimiento del desarrollo económico y productivo del Municipio.       2.- Incrementar la producción agropecuaria mediante esquemas sustentables con innovación del medio rural.</v>
      </c>
      <c r="J13" s="86"/>
      <c r="K13" s="86"/>
      <c r="L13" s="86"/>
      <c r="M13" s="87" t="s">
        <v>10</v>
      </c>
      <c r="N13" s="302" t="str">
        <f>[41]POA!$C$21</f>
        <v>16.1    Dotación de semillas mejoradas a productores. 16.2   Programa de agroquímicos a bajo costo.</v>
      </c>
      <c r="O13" s="86"/>
      <c r="P13" s="86"/>
      <c r="Q13" s="86"/>
    </row>
    <row r="14" spans="1:17" ht="158.25" customHeight="1" x14ac:dyDescent="0.25">
      <c r="A14" s="87"/>
      <c r="B14" s="86"/>
      <c r="C14" s="86"/>
      <c r="D14" s="82"/>
      <c r="E14" s="86"/>
      <c r="F14" s="86"/>
      <c r="G14" s="86"/>
      <c r="H14" s="82"/>
      <c r="I14" s="86"/>
      <c r="J14" s="86"/>
      <c r="K14" s="86"/>
      <c r="L14" s="86"/>
      <c r="M14" s="87"/>
      <c r="N14" s="86"/>
      <c r="O14" s="86"/>
      <c r="P14" s="86"/>
      <c r="Q14" s="86"/>
    </row>
    <row r="15" spans="1:17"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9" t="s">
        <v>578</v>
      </c>
      <c r="M18" s="9" t="s">
        <v>18</v>
      </c>
      <c r="N18" s="87"/>
      <c r="O18" s="87"/>
      <c r="P18" s="87"/>
      <c r="Q18" s="87"/>
    </row>
    <row r="19" spans="1:18" ht="106.5" customHeight="1" x14ac:dyDescent="0.25">
      <c r="A19" s="2" t="s">
        <v>28</v>
      </c>
      <c r="B19" s="86" t="str">
        <f>[41]MIR!$B$15</f>
        <v>Aprobar el presupuesto de egresos y ley de ingresos,para erradicar el hambre, la pobreza, el desempleo juvenil y la migración forzada en la población en general del municipio de Eduardo Neri.</v>
      </c>
      <c r="C19" s="86"/>
      <c r="D19" s="86"/>
      <c r="E19" s="86" t="str">
        <f>[41]MIR!$C$15</f>
        <v>Porcentaje de resoluciones de aprobacion.</v>
      </c>
      <c r="F19" s="86"/>
      <c r="G19" s="86" t="str">
        <f>[41]MIR!$G$15</f>
        <v>Porcentaje de Resoluciones Aprobadas = (No. De proyectos Terminados/ No. De Proyectos Programados) * 100.   PAP=(NPT/NPP) * 100</v>
      </c>
      <c r="H19" s="86"/>
      <c r="I19" s="96" t="s">
        <v>166</v>
      </c>
      <c r="J19" s="86"/>
      <c r="K19" s="60" t="s">
        <v>578</v>
      </c>
      <c r="L19" s="8">
        <v>3</v>
      </c>
      <c r="M19" s="81" t="s">
        <v>606</v>
      </c>
      <c r="N19" s="78" t="s">
        <v>608</v>
      </c>
      <c r="O19" s="5">
        <v>0.75</v>
      </c>
      <c r="P19" s="96" t="s">
        <v>37</v>
      </c>
      <c r="Q19" s="86"/>
    </row>
    <row r="20" spans="1:18" ht="114" customHeight="1" x14ac:dyDescent="0.25">
      <c r="A20" s="2" t="s">
        <v>29</v>
      </c>
      <c r="B20" s="86" t="str">
        <f>[41]MIR!$B$16</f>
        <v xml:space="preserve">Asistir con puntualidad a las sesiones ordinarias y extraordinarias del Ayuntamiento y proponer Resoluciones aprobadas y  apoyo por las autoridades en el desarrollo, para una mejor y eficiente inversión en la agricultura en mayor escala para el desarrollo rural inclusivo, del Municipio de Eduardo Neri. </v>
      </c>
      <c r="C20" s="86"/>
      <c r="D20" s="86"/>
      <c r="E20" s="86" t="str">
        <f>[41]MIR!$C$16</f>
        <v>Porcentaje de acciones implemetadas  para el control de los recursos financieros.</v>
      </c>
      <c r="F20" s="86"/>
      <c r="G20" s="86" t="str">
        <f>[41]MIR!$G$16</f>
        <v>Porcentaje de Efectividad = No. De Acciones Realizadas / No. De Acciones Programadas * 100             PAI=NAR/NAP *100</v>
      </c>
      <c r="H20" s="86"/>
      <c r="I20" s="96" t="s">
        <v>166</v>
      </c>
      <c r="J20" s="86"/>
      <c r="K20" s="60" t="s">
        <v>578</v>
      </c>
      <c r="L20" s="79">
        <v>3</v>
      </c>
      <c r="M20" s="81" t="s">
        <v>606</v>
      </c>
      <c r="N20" s="78" t="s">
        <v>608</v>
      </c>
      <c r="O20" s="5">
        <v>0.75</v>
      </c>
      <c r="P20" s="96" t="s">
        <v>37</v>
      </c>
      <c r="Q20" s="86"/>
    </row>
    <row r="21" spans="1:18" ht="90.75" customHeight="1" x14ac:dyDescent="0.25">
      <c r="A21" s="2" t="s">
        <v>78</v>
      </c>
      <c r="B21" s="302" t="str">
        <f>[41]MIR!$B$17</f>
        <v>Ejercer la debida inspección y vigilancia, en los ramos a  cargo  para  Mejor acceso e igualdad  de recursos productivos como la tierra, el agua, el crédito y la energia, con servicios básicos de calidad, para el desarrollo de los agricultores.</v>
      </c>
      <c r="C21" s="86"/>
      <c r="D21" s="86"/>
      <c r="E21" s="86" t="str">
        <f>[41]MIR!$C$17</f>
        <v>Porcentaje de acciones implemetadas  para el control de los recursos financieros.</v>
      </c>
      <c r="F21" s="86"/>
      <c r="G21" s="86" t="str">
        <f>[41]MIR!$G$17</f>
        <v>Porcentaje de Integración = No. De Documentos Integrados / No. De Total de Documentos * 100            PC= (NDE/NTD) *100</v>
      </c>
      <c r="H21" s="86"/>
      <c r="I21" s="96" t="s">
        <v>166</v>
      </c>
      <c r="J21" s="86"/>
      <c r="K21" s="60" t="s">
        <v>578</v>
      </c>
      <c r="L21" s="79">
        <v>3</v>
      </c>
      <c r="M21" s="81" t="s">
        <v>606</v>
      </c>
      <c r="N21" s="78" t="s">
        <v>608</v>
      </c>
      <c r="O21" s="5">
        <v>0.75</v>
      </c>
      <c r="P21" s="96" t="s">
        <v>37</v>
      </c>
      <c r="Q21" s="86"/>
    </row>
    <row r="22" spans="1:18" ht="107.25" customHeight="1" x14ac:dyDescent="0.25">
      <c r="A22" s="2" t="s">
        <v>79</v>
      </c>
      <c r="B22" s="86" t="str">
        <f>[41]MIR!$B$21</f>
        <v>Dictaminar e informar sobre los asuntos que les encomiende el Ayuntamiento  para una mejor Producción y  apoyo de los tres niveles de gobierno.</v>
      </c>
      <c r="C22" s="86"/>
      <c r="D22" s="86"/>
      <c r="E22" s="86" t="str">
        <f>[41]MIR!$C$21</f>
        <v>Porcentaje de resoluciones aprobadas.</v>
      </c>
      <c r="F22" s="86"/>
      <c r="G22" s="86" t="s">
        <v>278</v>
      </c>
      <c r="H22" s="86"/>
      <c r="I22" s="96" t="s">
        <v>166</v>
      </c>
      <c r="J22" s="86"/>
      <c r="K22" s="60" t="s">
        <v>578</v>
      </c>
      <c r="L22" s="79">
        <v>3</v>
      </c>
      <c r="M22" s="81" t="s">
        <v>606</v>
      </c>
      <c r="N22" s="78" t="s">
        <v>608</v>
      </c>
      <c r="O22" s="5">
        <v>0.75</v>
      </c>
      <c r="P22" s="96" t="s">
        <v>37</v>
      </c>
      <c r="Q22" s="86"/>
    </row>
    <row r="23" spans="1:18" x14ac:dyDescent="0.25">
      <c r="A23" s="94" t="s">
        <v>30</v>
      </c>
      <c r="B23" s="94"/>
      <c r="C23" s="94"/>
      <c r="D23" s="94"/>
      <c r="E23" s="94"/>
      <c r="F23" s="94"/>
      <c r="G23" s="94"/>
      <c r="H23" s="94"/>
      <c r="I23" s="94"/>
      <c r="J23" s="94"/>
      <c r="K23" s="94"/>
      <c r="L23" s="94"/>
      <c r="M23" s="94"/>
      <c r="N23" s="94"/>
      <c r="O23" s="94"/>
      <c r="P23" s="94"/>
      <c r="Q23" s="94"/>
    </row>
    <row r="24" spans="1:18" ht="84.75" customHeight="1" x14ac:dyDescent="0.25">
      <c r="A24" s="3" t="s">
        <v>89</v>
      </c>
      <c r="B24" s="86" t="str">
        <f>[41]MIR!$B$18</f>
        <v>Formular al Ayuntamiento las propuestas de ordenamientos en asuntos municipales, mejor acceso e igualdad por parte de las autoridades a todos los agricultores del municipio.</v>
      </c>
      <c r="C24" s="86"/>
      <c r="D24" s="86"/>
      <c r="E24" s="86" t="s">
        <v>275</v>
      </c>
      <c r="F24" s="86"/>
      <c r="G24" s="86" t="s">
        <v>281</v>
      </c>
      <c r="H24" s="86"/>
      <c r="I24" s="96" t="s">
        <v>166</v>
      </c>
      <c r="J24" s="86"/>
      <c r="K24" s="60" t="s">
        <v>580</v>
      </c>
      <c r="L24" s="60">
        <v>3</v>
      </c>
      <c r="M24" s="81" t="s">
        <v>606</v>
      </c>
      <c r="N24" s="78" t="s">
        <v>608</v>
      </c>
      <c r="O24" s="5">
        <v>0.75</v>
      </c>
      <c r="P24" s="96" t="s">
        <v>37</v>
      </c>
      <c r="Q24" s="86"/>
    </row>
    <row r="25" spans="1:18" ht="90.75" customHeight="1" x14ac:dyDescent="0.25">
      <c r="A25" s="3" t="s">
        <v>81</v>
      </c>
      <c r="B25" s="86" t="str">
        <f>[41]MIR!$B$19</f>
        <v>Convocatoria a sesiones de cabildo, para evitar y brindar talleres sobre la Explotación agrícola en áreas rurales.</v>
      </c>
      <c r="C25" s="86"/>
      <c r="D25" s="86"/>
      <c r="E25" s="86" t="s">
        <v>275</v>
      </c>
      <c r="F25" s="86"/>
      <c r="G25" s="86" t="s">
        <v>282</v>
      </c>
      <c r="H25" s="86"/>
      <c r="I25" s="96" t="s">
        <v>166</v>
      </c>
      <c r="J25" s="86"/>
      <c r="K25" s="60" t="s">
        <v>580</v>
      </c>
      <c r="L25" s="60">
        <v>3</v>
      </c>
      <c r="M25" s="81" t="s">
        <v>606</v>
      </c>
      <c r="N25" s="78" t="s">
        <v>608</v>
      </c>
      <c r="O25" s="5">
        <v>0.75</v>
      </c>
      <c r="P25" s="96" t="s">
        <v>37</v>
      </c>
      <c r="Q25" s="86"/>
      <c r="R25" t="s">
        <v>34</v>
      </c>
    </row>
    <row r="26" spans="1:18" ht="109.5" customHeight="1" x14ac:dyDescent="0.25">
      <c r="A26" s="3" t="s">
        <v>82</v>
      </c>
      <c r="B26" s="98" t="str">
        <f>[41]MIR!$B$20</f>
        <v xml:space="preserve"> Formular al Ayuntamiento las propuestas de ordenamientos en asuntos municipales, comocapacitacion en  proyectos productivos a los agricultores.</v>
      </c>
      <c r="C26" s="99"/>
      <c r="D26" s="100"/>
      <c r="E26" s="98" t="str">
        <f>[41]MIR!$C$20</f>
        <v>Porcentaje de resoluciones para su aprobacion.</v>
      </c>
      <c r="F26" s="100"/>
      <c r="G26" s="98" t="s">
        <v>278</v>
      </c>
      <c r="H26" s="100"/>
      <c r="I26" s="101" t="s">
        <v>166</v>
      </c>
      <c r="J26" s="102"/>
      <c r="K26" s="60" t="s">
        <v>580</v>
      </c>
      <c r="L26" s="60">
        <v>3</v>
      </c>
      <c r="M26" s="81" t="s">
        <v>606</v>
      </c>
      <c r="N26" s="78" t="s">
        <v>608</v>
      </c>
      <c r="O26" s="5">
        <v>0.75</v>
      </c>
      <c r="P26" s="96" t="s">
        <v>37</v>
      </c>
      <c r="Q26" s="86"/>
    </row>
    <row r="27" spans="1:18" ht="105" customHeight="1" x14ac:dyDescent="0.25">
      <c r="A27" s="3" t="s">
        <v>84</v>
      </c>
      <c r="B27" s="86" t="str">
        <f>[41]MIR!$B$22</f>
        <v>Solicitar los informes necesarios para el buen desarrollo de sus funciones en losSuficientes insumos agrícolas a los comerciantes campesinos del municipio.</v>
      </c>
      <c r="C27" s="86"/>
      <c r="D27" s="86"/>
      <c r="E27" s="86" t="s">
        <v>269</v>
      </c>
      <c r="F27" s="86"/>
      <c r="G27" s="86" t="s">
        <v>278</v>
      </c>
      <c r="H27" s="86"/>
      <c r="I27" s="86" t="s">
        <v>166</v>
      </c>
      <c r="J27" s="86"/>
      <c r="K27" s="60" t="s">
        <v>580</v>
      </c>
      <c r="L27" s="60">
        <v>3</v>
      </c>
      <c r="M27" s="81" t="s">
        <v>606</v>
      </c>
      <c r="N27" s="78" t="s">
        <v>608</v>
      </c>
      <c r="O27" s="5">
        <v>0.75</v>
      </c>
      <c r="P27" s="96" t="s">
        <v>37</v>
      </c>
      <c r="Q27" s="86"/>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7"/>
      <c r="G33" s="97"/>
      <c r="H33" s="97"/>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I17:J18"/>
    <mergeCell ref="K17:K18"/>
    <mergeCell ref="L17:M17"/>
    <mergeCell ref="N17:N18"/>
    <mergeCell ref="O17:O18"/>
    <mergeCell ref="P19:Q19"/>
    <mergeCell ref="B20:D20"/>
    <mergeCell ref="E20:F20"/>
    <mergeCell ref="G20:H20"/>
    <mergeCell ref="I20:J20"/>
    <mergeCell ref="P20:Q20"/>
    <mergeCell ref="B19:D19"/>
    <mergeCell ref="E19:F19"/>
    <mergeCell ref="G19:H19"/>
    <mergeCell ref="I19:J19"/>
    <mergeCell ref="B22:D22"/>
    <mergeCell ref="E22:F22"/>
    <mergeCell ref="G22:H22"/>
    <mergeCell ref="I22:J22"/>
    <mergeCell ref="P22:Q22"/>
    <mergeCell ref="B21:D21"/>
    <mergeCell ref="E21:F21"/>
    <mergeCell ref="G21:H21"/>
    <mergeCell ref="I21:J21"/>
    <mergeCell ref="P21:Q21"/>
    <mergeCell ref="A23:Q23"/>
    <mergeCell ref="B24:D24"/>
    <mergeCell ref="E24:F24"/>
    <mergeCell ref="G24:H24"/>
    <mergeCell ref="I24:J24"/>
    <mergeCell ref="P24:Q24"/>
    <mergeCell ref="P25:Q25"/>
    <mergeCell ref="B27:D27"/>
    <mergeCell ref="E27:F27"/>
    <mergeCell ref="G27:H27"/>
    <mergeCell ref="I27:J27"/>
    <mergeCell ref="P27:Q27"/>
    <mergeCell ref="P26:Q26"/>
    <mergeCell ref="F33:H34"/>
    <mergeCell ref="B25:D25"/>
    <mergeCell ref="E25:F25"/>
    <mergeCell ref="G25:H25"/>
    <mergeCell ref="I25:J25"/>
    <mergeCell ref="B26:D26"/>
    <mergeCell ref="E26:F26"/>
    <mergeCell ref="G26:H26"/>
    <mergeCell ref="I26:J26"/>
  </mergeCells>
  <pageMargins left="0.70866141732283472" right="0.70866141732283472" top="0.74803149606299213" bottom="0.74803149606299213" header="0.31496062992125984" footer="0.31496062992125984"/>
  <pageSetup scale="53" orientation="landscape" horizontalDpi="4294967292"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zoomScale="57" zoomScaleNormal="57" zoomScaleSheetLayoutView="70" workbookViewId="0">
      <selection activeCell="M19" sqref="M19:N19"/>
    </sheetView>
  </sheetViews>
  <sheetFormatPr baseColWidth="10" defaultColWidth="10.875" defaultRowHeight="15.75" x14ac:dyDescent="0.25"/>
  <cols>
    <col min="1" max="1" width="13.75" customWidth="1"/>
    <col min="3" max="3" width="6.875" customWidth="1"/>
    <col min="4" max="4" width="21.125" customWidth="1"/>
    <col min="6" max="6" width="10.25" customWidth="1"/>
    <col min="8" max="8" width="15.5" customWidth="1"/>
    <col min="9" max="9" width="13.375" customWidth="1"/>
    <col min="10" max="10" width="11.875" customWidth="1"/>
    <col min="11" max="11" width="13.625" customWidth="1"/>
    <col min="12" max="12" width="13.125" customWidth="1"/>
    <col min="13" max="13" width="12.875" customWidth="1"/>
    <col min="14" max="14" width="13.5" customWidth="1"/>
    <col min="15" max="15" width="11.5" customWidth="1"/>
    <col min="17" max="17" width="5.875" customWidth="1"/>
  </cols>
  <sheetData>
    <row r="1" spans="1:18" ht="29.25" customHeight="1" x14ac:dyDescent="0.25">
      <c r="A1" s="1"/>
      <c r="B1" s="1"/>
      <c r="C1" s="1"/>
      <c r="D1" s="1"/>
      <c r="E1" s="1"/>
      <c r="F1" s="1"/>
      <c r="G1" s="1"/>
      <c r="H1" s="1"/>
      <c r="I1" s="1"/>
      <c r="J1" s="1"/>
      <c r="K1" s="1"/>
      <c r="L1" s="1"/>
      <c r="M1" s="1"/>
      <c r="N1" s="1"/>
      <c r="O1" s="1"/>
      <c r="P1" s="1"/>
      <c r="Q1" s="1"/>
    </row>
    <row r="2" spans="1:18" ht="31.5" customHeight="1" x14ac:dyDescent="0.25">
      <c r="A2" s="1"/>
      <c r="B2" s="83"/>
      <c r="C2" s="83"/>
      <c r="D2" s="83"/>
      <c r="E2" s="83"/>
      <c r="F2" s="83"/>
      <c r="G2" s="83"/>
      <c r="H2" s="83"/>
      <c r="I2" s="83"/>
      <c r="J2" s="83"/>
      <c r="K2" s="83"/>
      <c r="L2" s="83"/>
      <c r="M2" s="83"/>
      <c r="N2" s="83"/>
      <c r="O2" s="83"/>
      <c r="P2" s="83"/>
      <c r="Q2" s="1"/>
    </row>
    <row r="3" spans="1:18" x14ac:dyDescent="0.25">
      <c r="A3" s="1"/>
      <c r="B3" s="83"/>
      <c r="C3" s="83"/>
      <c r="D3" s="83"/>
      <c r="E3" s="83"/>
      <c r="F3" s="83"/>
      <c r="G3" s="83"/>
      <c r="H3" s="83"/>
      <c r="I3" s="83"/>
      <c r="J3" s="83"/>
      <c r="K3" s="83"/>
      <c r="L3" s="83"/>
      <c r="M3" s="83"/>
      <c r="N3" s="83"/>
      <c r="O3" s="83"/>
      <c r="P3" s="83"/>
      <c r="Q3" s="1"/>
    </row>
    <row r="4" spans="1:18" x14ac:dyDescent="0.25">
      <c r="A4" s="1"/>
      <c r="B4" s="83"/>
      <c r="C4" s="83"/>
      <c r="D4" s="83"/>
      <c r="E4" s="83"/>
      <c r="F4" s="83"/>
      <c r="G4" s="83"/>
      <c r="H4" s="83"/>
      <c r="I4" s="83"/>
      <c r="J4" s="83"/>
      <c r="K4" s="83"/>
      <c r="L4" s="83"/>
      <c r="M4" s="83"/>
      <c r="N4" s="83"/>
      <c r="O4" s="83"/>
      <c r="P4" s="83"/>
      <c r="Q4" s="1"/>
    </row>
    <row r="5" spans="1:18" ht="23.25" customHeight="1" x14ac:dyDescent="0.25">
      <c r="A5" s="1"/>
      <c r="B5" s="84" t="s">
        <v>590</v>
      </c>
      <c r="C5" s="84"/>
      <c r="D5" s="84"/>
      <c r="E5" s="84"/>
      <c r="F5" s="84"/>
      <c r="G5" s="84"/>
      <c r="H5" s="84"/>
      <c r="I5" s="84"/>
      <c r="J5" s="84"/>
      <c r="K5" s="84"/>
      <c r="L5" s="84"/>
      <c r="M5" s="84"/>
      <c r="N5" s="84"/>
      <c r="O5" s="84"/>
      <c r="P5" s="84"/>
      <c r="Q5" s="1"/>
    </row>
    <row r="6" spans="1:18" hidden="1" x14ac:dyDescent="0.25">
      <c r="A6" s="1"/>
      <c r="B6" s="1"/>
      <c r="C6" s="1"/>
      <c r="D6" s="1"/>
      <c r="E6" s="1"/>
      <c r="F6" s="1"/>
      <c r="G6" s="1"/>
      <c r="H6" s="1"/>
      <c r="I6" s="1"/>
      <c r="J6" s="1"/>
      <c r="K6" s="1"/>
      <c r="L6" s="1"/>
      <c r="M6" s="1"/>
      <c r="N6" s="1"/>
      <c r="O6" s="1"/>
      <c r="P6" s="1"/>
      <c r="Q6" s="1"/>
    </row>
    <row r="7" spans="1:18" x14ac:dyDescent="0.25">
      <c r="A7" s="82" t="s">
        <v>26</v>
      </c>
      <c r="B7" s="82"/>
      <c r="C7" s="82"/>
      <c r="D7" s="82"/>
      <c r="E7" s="82"/>
      <c r="F7" s="82"/>
      <c r="G7" s="82"/>
      <c r="H7" s="82"/>
      <c r="I7" s="82"/>
      <c r="J7" s="82"/>
      <c r="K7" s="82"/>
      <c r="L7" s="82"/>
      <c r="M7" s="82"/>
      <c r="N7" s="82"/>
      <c r="O7" s="82"/>
      <c r="P7" s="82"/>
      <c r="Q7" s="82"/>
    </row>
    <row r="8" spans="1:18" ht="15.75" customHeight="1" x14ac:dyDescent="0.25">
      <c r="A8" s="82" t="s">
        <v>0</v>
      </c>
      <c r="B8" s="82"/>
      <c r="C8" s="82"/>
      <c r="D8" s="273" t="s">
        <v>575</v>
      </c>
      <c r="E8" s="86"/>
      <c r="F8" s="86"/>
      <c r="G8" s="86"/>
      <c r="H8" s="86"/>
      <c r="I8" s="87" t="s">
        <v>1</v>
      </c>
      <c r="J8" s="88" t="s">
        <v>36</v>
      </c>
      <c r="K8" s="88"/>
      <c r="L8" s="87" t="s">
        <v>2</v>
      </c>
      <c r="M8" s="292" t="str">
        <f>'[42]MIR '!$C$7</f>
        <v>Programa 4. Promoción de la Educación   y   Programa 12. Obras Incluyentes</v>
      </c>
      <c r="N8" s="293"/>
      <c r="O8" s="87" t="s">
        <v>3</v>
      </c>
      <c r="P8" s="273" t="s">
        <v>576</v>
      </c>
      <c r="Q8" s="86"/>
    </row>
    <row r="9" spans="1:18" ht="61.5" customHeight="1" x14ac:dyDescent="0.25">
      <c r="A9" s="82"/>
      <c r="B9" s="82"/>
      <c r="C9" s="82"/>
      <c r="D9" s="86"/>
      <c r="E9" s="86"/>
      <c r="F9" s="86"/>
      <c r="G9" s="86"/>
      <c r="H9" s="86"/>
      <c r="I9" s="87"/>
      <c r="J9" s="88"/>
      <c r="K9" s="88"/>
      <c r="L9" s="87"/>
      <c r="M9" s="294"/>
      <c r="N9" s="295"/>
      <c r="O9" s="87"/>
      <c r="P9" s="86"/>
      <c r="Q9" s="86"/>
      <c r="R9" t="s">
        <v>34</v>
      </c>
    </row>
    <row r="10" spans="1:18" x14ac:dyDescent="0.25">
      <c r="A10" s="82" t="s">
        <v>27</v>
      </c>
      <c r="B10" s="82"/>
      <c r="C10" s="82"/>
      <c r="D10" s="82"/>
      <c r="E10" s="82"/>
      <c r="F10" s="82"/>
      <c r="G10" s="82"/>
      <c r="H10" s="82"/>
      <c r="I10" s="82"/>
      <c r="J10" s="82"/>
      <c r="K10" s="82"/>
      <c r="L10" s="82"/>
      <c r="M10" s="82"/>
      <c r="N10" s="82"/>
      <c r="O10" s="82"/>
      <c r="P10" s="82"/>
      <c r="Q10" s="82"/>
    </row>
    <row r="11" spans="1:18" ht="29.1" customHeight="1" x14ac:dyDescent="0.25">
      <c r="A11" s="9" t="s">
        <v>4</v>
      </c>
      <c r="B11" s="301" t="s">
        <v>138</v>
      </c>
      <c r="C11" s="91"/>
      <c r="D11" s="91"/>
      <c r="E11" s="92"/>
      <c r="F11" s="9" t="s">
        <v>5</v>
      </c>
      <c r="G11" s="301" t="s">
        <v>272</v>
      </c>
      <c r="H11" s="91"/>
      <c r="I11" s="91"/>
      <c r="J11" s="91"/>
      <c r="K11" s="91"/>
      <c r="L11" s="92"/>
      <c r="M11" s="29" t="s">
        <v>6</v>
      </c>
      <c r="N11" s="301" t="s">
        <v>273</v>
      </c>
      <c r="O11" s="91"/>
      <c r="P11" s="91"/>
      <c r="Q11" s="92"/>
    </row>
    <row r="12" spans="1:18" x14ac:dyDescent="0.25">
      <c r="A12" s="82" t="s">
        <v>25</v>
      </c>
      <c r="B12" s="82"/>
      <c r="C12" s="82"/>
      <c r="D12" s="82"/>
      <c r="E12" s="82"/>
      <c r="F12" s="82"/>
      <c r="G12" s="82"/>
      <c r="H12" s="82"/>
      <c r="I12" s="82"/>
      <c r="J12" s="82"/>
      <c r="K12" s="82"/>
      <c r="L12" s="82"/>
      <c r="M12" s="82"/>
      <c r="N12" s="82"/>
      <c r="O12" s="82"/>
      <c r="P12" s="82"/>
      <c r="Q12" s="82"/>
    </row>
    <row r="13" spans="1:18" x14ac:dyDescent="0.25">
      <c r="A13" s="87" t="s">
        <v>7</v>
      </c>
      <c r="B13" s="308" t="str">
        <f>[42]POA!$C$17</f>
        <v>1.   Dimension Social .   Desarrollo Integral e Incluyente.   3. Dimension Territorial. Fortalecimiento Urbano y Economico</v>
      </c>
      <c r="C13" s="86"/>
      <c r="D13" s="82" t="s">
        <v>8</v>
      </c>
      <c r="E13" s="302" t="str">
        <f>[42]POA!$C$18</f>
        <v>Coordinar con las diferentes áreas y jefaturas, acciones para incorporar las diferentes actividades, culturales, deportivas, recreativas, educativas, rescatando valores en la sociedad. Ejecutar y verificar las obras públicas propuestas para que sean construidas con calidad y beneficien a un número significativo de habitantes del municipio de Eduardo Neri.</v>
      </c>
      <c r="F13" s="86"/>
      <c r="G13" s="86"/>
      <c r="H13" s="82" t="s">
        <v>9</v>
      </c>
      <c r="I13" s="277" t="str">
        <f>[42]POA!$C$20</f>
        <v>Gestionar infraestructura educativa, equipamiento para la rehabilitación y construcción de espacios educativos.  Planear las obras sustentables en beneficio de
toda la ciudadanía.   • Planear las obras sustentables en beneficio de toda la ciudadanía. • Impulsar una imagen urbana sustentable</v>
      </c>
      <c r="J13" s="86"/>
      <c r="K13" s="86"/>
      <c r="L13" s="86"/>
      <c r="M13" s="87" t="s">
        <v>10</v>
      </c>
      <c r="N13" s="277" t="str">
        <f>[42]POA!$C$21</f>
        <v>4.1 Semana Cívico-Cultural y Deportiva por el natalicio de Eduardo Neri. 4.2 Interculturalidad y competencia deportiva entre los Municipios de la región Centro.  12.4 Infraestructura Urbana: Equipamiento y gestión de recursos.  12.5 Campaña de Imagen Urbana.</v>
      </c>
      <c r="O13" s="86"/>
      <c r="P13" s="86"/>
      <c r="Q13" s="86"/>
    </row>
    <row r="14" spans="1:18" ht="153" customHeight="1" x14ac:dyDescent="0.25">
      <c r="A14" s="87"/>
      <c r="B14" s="86"/>
      <c r="C14" s="86"/>
      <c r="D14" s="82"/>
      <c r="E14" s="86"/>
      <c r="F14" s="86"/>
      <c r="G14" s="86"/>
      <c r="H14" s="82"/>
      <c r="I14" s="86"/>
      <c r="J14" s="86"/>
      <c r="K14" s="86"/>
      <c r="L14" s="86"/>
      <c r="M14" s="87"/>
      <c r="N14" s="86"/>
      <c r="O14" s="86"/>
      <c r="P14" s="86"/>
      <c r="Q14" s="86"/>
    </row>
    <row r="15" spans="1:18" ht="21" customHeight="1" x14ac:dyDescent="0.25">
      <c r="A15" s="94" t="s">
        <v>24</v>
      </c>
      <c r="B15" s="94"/>
      <c r="C15" s="94"/>
      <c r="D15" s="94"/>
      <c r="E15" s="94"/>
      <c r="F15" s="94"/>
      <c r="G15" s="94"/>
      <c r="H15" s="94"/>
      <c r="I15" s="94"/>
      <c r="J15" s="94"/>
      <c r="K15" s="94"/>
      <c r="L15" s="94"/>
      <c r="M15" s="94"/>
      <c r="N15" s="94"/>
      <c r="O15" s="94"/>
      <c r="P15" s="94"/>
      <c r="Q15" s="94"/>
    </row>
    <row r="16" spans="1:18"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29" t="s">
        <v>578</v>
      </c>
      <c r="M18" s="44" t="s">
        <v>18</v>
      </c>
      <c r="N18" s="87"/>
      <c r="O18" s="87"/>
      <c r="P18" s="87"/>
      <c r="Q18" s="87"/>
    </row>
    <row r="19" spans="1:18" ht="114.75" customHeight="1" x14ac:dyDescent="0.25">
      <c r="A19" s="12" t="s">
        <v>28</v>
      </c>
      <c r="B19" s="86" t="str">
        <f>'[42]MIR '!$B$15</f>
        <v xml:space="preserve">Prevencion de infecciones respiratorias, enfermedades cardíacas, accidentes cerebrovasculares y cáncer de pulmón en los centros de salud adecuado de los habitantes del Municipio  de Eduardo Neri, mediante  Aprobacion de presupuesto de egresos y ley de ingresos, </v>
      </c>
      <c r="C19" s="86"/>
      <c r="D19" s="86"/>
      <c r="E19" s="86" t="str">
        <f>'[42]MIR '!$C$15</f>
        <v>Porcentaje de resoluciones de aprobacion.</v>
      </c>
      <c r="F19" s="86"/>
      <c r="G19" s="302" t="str">
        <f>'[42]MIR '!$G$15</f>
        <v>Porcentaje de Resoluciones Aprobadas = (No. De proyectos Terminados/ No. De Proyectos Programados) * 100.   PAP=(NPT/NPP) * 100</v>
      </c>
      <c r="H19" s="86"/>
      <c r="I19" s="96" t="str">
        <f>'[42]MIR '!$H$15</f>
        <v>Registro de Asistencia, Minutas de Trabajo y Evidencias Fotográficas</v>
      </c>
      <c r="J19" s="86"/>
      <c r="K19" s="60" t="s">
        <v>578</v>
      </c>
      <c r="L19" s="8">
        <v>3</v>
      </c>
      <c r="M19" s="81" t="s">
        <v>606</v>
      </c>
      <c r="N19" s="78" t="s">
        <v>608</v>
      </c>
      <c r="O19" s="5">
        <v>0.75</v>
      </c>
      <c r="P19" s="302" t="s">
        <v>279</v>
      </c>
      <c r="Q19" s="86"/>
    </row>
    <row r="20" spans="1:18" ht="102" customHeight="1" x14ac:dyDescent="0.25">
      <c r="A20" s="12" t="s">
        <v>29</v>
      </c>
      <c r="B20" s="86" t="str">
        <f>'[42]MIR '!$B$16</f>
        <v xml:space="preserve">  Garantizar un  Desarrollo urbano, sostenible e inclusivo, para prevenir el deterioro ambiental para no comprometer el hogar de las futuras generaciones en el municipio de Eduardo Neri. </v>
      </c>
      <c r="C20" s="86"/>
      <c r="D20" s="86"/>
      <c r="E20" s="86" t="str">
        <f>'[42]MIR '!$C$16</f>
        <v>Porcentaje de acciones implemetadas  para el control de los recursos financieros.</v>
      </c>
      <c r="F20" s="86"/>
      <c r="G20" s="86" t="str">
        <f>'[42]MIR '!$G$16</f>
        <v>Porcentaje de Efectividad = No. De Acciones Realizadas / No. De Acciones Programadas * 100             PAI=NAR/NAP *100</v>
      </c>
      <c r="H20" s="86"/>
      <c r="I20" s="96" t="str">
        <f>'[42]MIR '!$H$16</f>
        <v>Registro de Asistencia, Minutas de Trabajo y Evidencias Fotográficas</v>
      </c>
      <c r="J20" s="86"/>
      <c r="K20" s="60" t="s">
        <v>578</v>
      </c>
      <c r="L20" s="79">
        <v>3</v>
      </c>
      <c r="M20" s="81" t="s">
        <v>606</v>
      </c>
      <c r="N20" s="78" t="s">
        <v>608</v>
      </c>
      <c r="O20" s="5">
        <v>0.75</v>
      </c>
      <c r="P20" s="302" t="s">
        <v>279</v>
      </c>
      <c r="Q20" s="86"/>
    </row>
    <row r="21" spans="1:18" ht="93.75" customHeight="1" x14ac:dyDescent="0.25">
      <c r="A21" s="31" t="s">
        <v>78</v>
      </c>
      <c r="B21" s="86" t="str">
        <f>'[42]MIR '!$B$17</f>
        <v>Eficiente apoyo de igualdad  en las diferentes colonias del municipio.</v>
      </c>
      <c r="C21" s="86"/>
      <c r="D21" s="86"/>
      <c r="E21" s="86" t="str">
        <f>'[42]MIR '!$C$17</f>
        <v>Porcentaje de acciones implemetadas  para el control de los recursos financieros.</v>
      </c>
      <c r="F21" s="86"/>
      <c r="G21" s="86" t="str">
        <f>'[42]MIR '!$G$17</f>
        <v>Porcentaje de Integración = No. De Documentos Integrados / No. De Total de Documentos * 100            PC= (NDE/NTD) *100</v>
      </c>
      <c r="H21" s="86"/>
      <c r="I21" s="96" t="str">
        <f>'[42]MIR '!$H$17</f>
        <v>Registro de Asistencia, Minutas de Trabajo y Evidencias Fotográficas</v>
      </c>
      <c r="J21" s="86"/>
      <c r="K21" s="60" t="s">
        <v>578</v>
      </c>
      <c r="L21" s="79">
        <v>3</v>
      </c>
      <c r="M21" s="81" t="s">
        <v>606</v>
      </c>
      <c r="N21" s="78" t="s">
        <v>608</v>
      </c>
      <c r="O21" s="5">
        <v>0.75</v>
      </c>
      <c r="P21" s="302" t="s">
        <v>279</v>
      </c>
      <c r="Q21" s="86"/>
    </row>
    <row r="22" spans="1:18" ht="104.25" customHeight="1" x14ac:dyDescent="0.25">
      <c r="A22" s="31" t="s">
        <v>274</v>
      </c>
      <c r="B22" s="86" t="str">
        <f>'[42]MIR '!$B$21</f>
        <v>Asistir con puntualidad a las sesiones ordinarias y extraordinarias del Ayuntamiento y proponer Rehabilitación energética y de accesibilidad y creación de espacios verdes.</v>
      </c>
      <c r="C22" s="86"/>
      <c r="D22" s="86"/>
      <c r="E22" s="98" t="str">
        <f>'[42]MIR '!$C$21</f>
        <v>Porcentaje de resoluciones aprobadas.</v>
      </c>
      <c r="F22" s="100"/>
      <c r="G22" s="86" t="str">
        <f>'[42]MIR '!$G$21</f>
        <v>Porcentaje de Resoluciones = (No. De Áreas inspeccionadas / No. Total de Áreas Programadas) * 100                                  PA= (NAi/NTAP) * 100</v>
      </c>
      <c r="H22" s="86"/>
      <c r="I22" s="96" t="str">
        <f>'[42]MIR '!$H$21</f>
        <v>Registro de Asistencia, Minutas de Trabajo y Evidencias Fotográficas</v>
      </c>
      <c r="J22" s="86"/>
      <c r="K22" s="60" t="s">
        <v>578</v>
      </c>
      <c r="L22" s="79">
        <v>3</v>
      </c>
      <c r="M22" s="81" t="s">
        <v>606</v>
      </c>
      <c r="N22" s="78" t="s">
        <v>608</v>
      </c>
      <c r="O22" s="5">
        <v>0.75</v>
      </c>
      <c r="P22" s="302" t="s">
        <v>279</v>
      </c>
      <c r="Q22" s="86"/>
    </row>
    <row r="23" spans="1:18" x14ac:dyDescent="0.25">
      <c r="A23" s="307" t="s">
        <v>30</v>
      </c>
      <c r="B23" s="307"/>
      <c r="C23" s="307"/>
      <c r="D23" s="307"/>
      <c r="E23" s="307"/>
      <c r="F23" s="307"/>
      <c r="G23" s="307"/>
      <c r="H23" s="307"/>
      <c r="I23" s="307"/>
      <c r="J23" s="307"/>
      <c r="K23" s="307"/>
      <c r="L23" s="307"/>
      <c r="M23" s="307"/>
      <c r="N23" s="307"/>
      <c r="O23" s="307"/>
      <c r="P23" s="307"/>
      <c r="Q23" s="307"/>
    </row>
    <row r="24" spans="1:18" ht="81.75" customHeight="1" x14ac:dyDescent="0.25">
      <c r="A24" s="13" t="s">
        <v>89</v>
      </c>
      <c r="B24" s="86" t="str">
        <f>'[42]MIR '!$B$18</f>
        <v>Control adecuado y mejor planificado para el suministro de agua.s,  para dictaminar e informar sobre los asuntos que les encomiende el Ayuntamiento,.</v>
      </c>
      <c r="C24" s="86"/>
      <c r="D24" s="86"/>
      <c r="E24" s="86" t="s">
        <v>275</v>
      </c>
      <c r="F24" s="86"/>
      <c r="G24" s="86" t="s">
        <v>281</v>
      </c>
      <c r="H24" s="86"/>
      <c r="I24" s="96" t="s">
        <v>166</v>
      </c>
      <c r="J24" s="86"/>
      <c r="K24" s="60" t="s">
        <v>578</v>
      </c>
      <c r="L24" s="8">
        <v>3</v>
      </c>
      <c r="M24" s="81" t="s">
        <v>606</v>
      </c>
      <c r="N24" s="78" t="s">
        <v>608</v>
      </c>
      <c r="O24" s="5">
        <v>0.75</v>
      </c>
      <c r="P24" s="302" t="s">
        <v>279</v>
      </c>
      <c r="Q24" s="86"/>
    </row>
    <row r="25" spans="1:18" ht="87.75" customHeight="1" x14ac:dyDescent="0.25">
      <c r="A25" s="13" t="s">
        <v>81</v>
      </c>
      <c r="B25" s="86" t="str">
        <f>'[42]MIR '!$B$19</f>
        <v xml:space="preserve"> Generar confianza entre los sectores público y privado, invertir en transporte público masivo, así como enfocarse en la accesibilidad.</v>
      </c>
      <c r="C25" s="86"/>
      <c r="D25" s="86"/>
      <c r="E25" s="86" t="str">
        <f>'[42]MIR '!$C$19</f>
        <v>Porcentaje de acciones implemetadas  para el control de los recursos financieros.</v>
      </c>
      <c r="F25" s="86"/>
      <c r="G25" s="86" t="s">
        <v>282</v>
      </c>
      <c r="H25" s="86"/>
      <c r="I25" s="96" t="s">
        <v>166</v>
      </c>
      <c r="J25" s="86"/>
      <c r="K25" s="60" t="s">
        <v>578</v>
      </c>
      <c r="L25" s="79">
        <v>3</v>
      </c>
      <c r="M25" s="81" t="s">
        <v>606</v>
      </c>
      <c r="N25" s="78" t="s">
        <v>608</v>
      </c>
      <c r="O25" s="5">
        <v>0.75</v>
      </c>
      <c r="P25" s="302" t="s">
        <v>279</v>
      </c>
      <c r="Q25" s="86"/>
      <c r="R25" t="s">
        <v>34</v>
      </c>
    </row>
    <row r="26" spans="1:18" ht="101.25" customHeight="1" x14ac:dyDescent="0.25">
      <c r="A26" s="13" t="s">
        <v>82</v>
      </c>
      <c r="B26" s="98" t="str">
        <f>'[42]MIR '!$B$20</f>
        <v>Buen  manejo de apoyos destinados a espacios recreativos y deportivos.</v>
      </c>
      <c r="C26" s="99"/>
      <c r="D26" s="100"/>
      <c r="E26" s="98" t="s">
        <v>280</v>
      </c>
      <c r="F26" s="100"/>
      <c r="G26" s="98" t="s">
        <v>278</v>
      </c>
      <c r="H26" s="100"/>
      <c r="I26" s="101" t="s">
        <v>166</v>
      </c>
      <c r="J26" s="102"/>
      <c r="K26" s="60" t="s">
        <v>578</v>
      </c>
      <c r="L26" s="79">
        <v>3</v>
      </c>
      <c r="M26" s="81" t="s">
        <v>606</v>
      </c>
      <c r="N26" s="78" t="s">
        <v>608</v>
      </c>
      <c r="O26" s="5">
        <v>0.75</v>
      </c>
      <c r="P26" s="302" t="s">
        <v>279</v>
      </c>
      <c r="Q26" s="86"/>
    </row>
    <row r="27" spans="1:18" ht="106.5" customHeight="1" x14ac:dyDescent="0.25">
      <c r="A27" s="13" t="s">
        <v>84</v>
      </c>
      <c r="B27" s="86" t="str">
        <f>'[42]MIR '!$B$22</f>
        <v xml:space="preserve">Ejercer las facultades de deliberación y decisión, Previsión adecuada  y equipamientos de espacios verdes y naturales, en sus localidades y Municipio y de los asuntos que le competen al Ayuntamiento.  </v>
      </c>
      <c r="C27" s="86"/>
      <c r="D27" s="86"/>
      <c r="E27" s="86" t="s">
        <v>269</v>
      </c>
      <c r="F27" s="86"/>
      <c r="G27" s="86" t="s">
        <v>278</v>
      </c>
      <c r="H27" s="86"/>
      <c r="I27" s="86" t="s">
        <v>166</v>
      </c>
      <c r="J27" s="86"/>
      <c r="K27" s="60" t="s">
        <v>578</v>
      </c>
      <c r="L27" s="79">
        <v>3</v>
      </c>
      <c r="M27" s="81" t="s">
        <v>606</v>
      </c>
      <c r="N27" s="78" t="s">
        <v>608</v>
      </c>
      <c r="O27" s="5">
        <v>0.75</v>
      </c>
      <c r="P27" s="302" t="s">
        <v>279</v>
      </c>
      <c r="Q27" s="86"/>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97"/>
      <c r="G33" s="97"/>
      <c r="H33" s="97"/>
      <c r="I33" s="1"/>
      <c r="J33" s="1"/>
      <c r="K33" s="1"/>
      <c r="L33" s="1"/>
      <c r="M33" s="1"/>
      <c r="N33" s="1"/>
      <c r="O33" s="1"/>
      <c r="P33" s="1"/>
      <c r="Q33" s="1"/>
    </row>
    <row r="34" spans="1:17" x14ac:dyDescent="0.25">
      <c r="A34" s="1"/>
      <c r="B34" s="1"/>
      <c r="C34" s="1"/>
      <c r="D34" s="1"/>
      <c r="E34" s="1"/>
      <c r="F34" s="97"/>
      <c r="G34" s="97"/>
      <c r="H34" s="97"/>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row r="36" spans="1:17" x14ac:dyDescent="0.25">
      <c r="A36" s="1"/>
      <c r="B36" s="1"/>
      <c r="C36" s="1"/>
      <c r="D36" s="1"/>
      <c r="E36" s="1"/>
      <c r="G36" s="1"/>
      <c r="H36" s="1"/>
      <c r="I36" s="1"/>
      <c r="J36" s="1"/>
      <c r="K36" s="1"/>
      <c r="L36" s="1"/>
      <c r="M36" s="1"/>
      <c r="N36" s="1"/>
      <c r="O36" s="1"/>
      <c r="P36" s="1"/>
      <c r="Q36" s="1"/>
    </row>
    <row r="37" spans="1:17" s="1" customFormat="1" x14ac:dyDescent="0.25"/>
    <row r="38" spans="1:17" s="1" customFormat="1" x14ac:dyDescent="0.25"/>
    <row r="39" spans="1:17" s="1" customFormat="1" x14ac:dyDescent="0.25"/>
  </sheetData>
  <mergeCells count="79">
    <mergeCell ref="A12:Q12"/>
    <mergeCell ref="B2:P4"/>
    <mergeCell ref="B5:P5"/>
    <mergeCell ref="A7:Q7"/>
    <mergeCell ref="A8:C9"/>
    <mergeCell ref="D8:H9"/>
    <mergeCell ref="I8:I9"/>
    <mergeCell ref="J8:K9"/>
    <mergeCell ref="L8:L9"/>
    <mergeCell ref="M8:N9"/>
    <mergeCell ref="O8:O9"/>
    <mergeCell ref="P8:Q9"/>
    <mergeCell ref="A10:Q10"/>
    <mergeCell ref="B11:E11"/>
    <mergeCell ref="G11:L11"/>
    <mergeCell ref="N11:Q11"/>
    <mergeCell ref="M13:M14"/>
    <mergeCell ref="N13:Q14"/>
    <mergeCell ref="A15:Q15"/>
    <mergeCell ref="A16:A18"/>
    <mergeCell ref="B16:D18"/>
    <mergeCell ref="E16:M16"/>
    <mergeCell ref="N16:O16"/>
    <mergeCell ref="P16:Q18"/>
    <mergeCell ref="E17:F18"/>
    <mergeCell ref="G17:H18"/>
    <mergeCell ref="A13:A14"/>
    <mergeCell ref="B13:C14"/>
    <mergeCell ref="D13:D14"/>
    <mergeCell ref="E13:G14"/>
    <mergeCell ref="H13:H14"/>
    <mergeCell ref="I13:L14"/>
    <mergeCell ref="I17:J18"/>
    <mergeCell ref="K17:K18"/>
    <mergeCell ref="L17:M17"/>
    <mergeCell ref="N17:N18"/>
    <mergeCell ref="O17:O18"/>
    <mergeCell ref="P19:Q19"/>
    <mergeCell ref="B20:D20"/>
    <mergeCell ref="E20:F20"/>
    <mergeCell ref="G20:H20"/>
    <mergeCell ref="I20:J20"/>
    <mergeCell ref="P20:Q20"/>
    <mergeCell ref="B19:D19"/>
    <mergeCell ref="E19:F19"/>
    <mergeCell ref="G19:H19"/>
    <mergeCell ref="I19:J19"/>
    <mergeCell ref="B22:D22"/>
    <mergeCell ref="E22:F22"/>
    <mergeCell ref="G22:H22"/>
    <mergeCell ref="I22:J22"/>
    <mergeCell ref="P22:Q22"/>
    <mergeCell ref="B21:D21"/>
    <mergeCell ref="E21:F21"/>
    <mergeCell ref="G21:H21"/>
    <mergeCell ref="I21:J21"/>
    <mergeCell ref="P21:Q21"/>
    <mergeCell ref="A23:Q23"/>
    <mergeCell ref="B24:D24"/>
    <mergeCell ref="E24:F24"/>
    <mergeCell ref="G24:H24"/>
    <mergeCell ref="I24:J24"/>
    <mergeCell ref="P24:Q24"/>
    <mergeCell ref="P25:Q25"/>
    <mergeCell ref="B27:D27"/>
    <mergeCell ref="E27:F27"/>
    <mergeCell ref="G27:H27"/>
    <mergeCell ref="I27:J27"/>
    <mergeCell ref="P27:Q27"/>
    <mergeCell ref="P26:Q26"/>
    <mergeCell ref="F33:H34"/>
    <mergeCell ref="B25:D25"/>
    <mergeCell ref="E25:F25"/>
    <mergeCell ref="G25:H25"/>
    <mergeCell ref="I25:J25"/>
    <mergeCell ref="B26:D26"/>
    <mergeCell ref="E26:F26"/>
    <mergeCell ref="G26:H26"/>
    <mergeCell ref="I26:J26"/>
  </mergeCells>
  <pageMargins left="0.70866141732283472" right="0.70866141732283472" top="0.74803149606299213" bottom="0.74803149606299213" header="0.31496062992125984" footer="0.31496062992125984"/>
  <pageSetup scale="53" orientation="landscape" horizontalDpi="4294967292"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tabSelected="1" topLeftCell="A25" zoomScale="51" zoomScaleNormal="51" zoomScaleSheetLayoutView="70" workbookViewId="0">
      <selection activeCell="J59" sqref="J59"/>
    </sheetView>
  </sheetViews>
  <sheetFormatPr baseColWidth="10" defaultColWidth="10.875" defaultRowHeight="15.75" x14ac:dyDescent="0.25"/>
  <cols>
    <col min="1" max="1" width="13.75" customWidth="1"/>
    <col min="3" max="3" width="6.875" customWidth="1"/>
    <col min="4" max="4" width="19" customWidth="1"/>
    <col min="6" max="6" width="11.625" customWidth="1"/>
    <col min="8" max="8" width="10.875" customWidth="1"/>
    <col min="9" max="9" width="13.375" customWidth="1"/>
    <col min="10" max="10" width="9.25" customWidth="1"/>
    <col min="11" max="11" width="14.375" customWidth="1"/>
    <col min="12" max="12" width="14" customWidth="1"/>
    <col min="13" max="13" width="14.25" customWidth="1"/>
    <col min="14" max="14" width="14.75" customWidth="1"/>
    <col min="15" max="15" width="11.125" customWidth="1"/>
    <col min="17" max="17" width="4.875" customWidth="1"/>
  </cols>
  <sheetData>
    <row r="1" spans="1:17" ht="30.75" customHeight="1" x14ac:dyDescent="0.25">
      <c r="A1" s="1"/>
      <c r="B1" s="1"/>
      <c r="C1" s="1"/>
      <c r="D1" s="1"/>
      <c r="E1" s="1"/>
      <c r="F1" s="1"/>
      <c r="G1" s="1"/>
      <c r="H1" s="1"/>
      <c r="I1" s="1"/>
      <c r="J1" s="1"/>
      <c r="K1" s="1"/>
      <c r="L1" s="1"/>
      <c r="M1" s="1"/>
      <c r="N1" s="1"/>
      <c r="O1" s="1"/>
      <c r="P1" s="1"/>
      <c r="Q1" s="1"/>
    </row>
    <row r="2" spans="1:17" ht="27.75" customHeight="1" x14ac:dyDescent="0.25">
      <c r="A2" s="1"/>
      <c r="B2" s="83"/>
      <c r="C2" s="83"/>
      <c r="D2" s="83"/>
      <c r="E2" s="83"/>
      <c r="F2" s="83"/>
      <c r="G2" s="83"/>
      <c r="H2" s="83"/>
      <c r="I2" s="83"/>
      <c r="J2" s="83"/>
      <c r="K2" s="83"/>
      <c r="L2" s="83"/>
      <c r="M2" s="83"/>
      <c r="N2" s="83"/>
      <c r="O2" s="83"/>
      <c r="P2" s="83"/>
      <c r="Q2" s="1"/>
    </row>
    <row r="3" spans="1:17" x14ac:dyDescent="0.25">
      <c r="A3" s="1"/>
      <c r="B3" s="83"/>
      <c r="C3" s="83"/>
      <c r="D3" s="83"/>
      <c r="E3" s="83"/>
      <c r="F3" s="83"/>
      <c r="G3" s="83"/>
      <c r="H3" s="83"/>
      <c r="I3" s="83"/>
      <c r="J3" s="83"/>
      <c r="K3" s="83"/>
      <c r="L3" s="83"/>
      <c r="M3" s="83"/>
      <c r="N3" s="83"/>
      <c r="O3" s="83"/>
      <c r="P3" s="83"/>
      <c r="Q3" s="1"/>
    </row>
    <row r="4" spans="1:17" x14ac:dyDescent="0.25">
      <c r="A4" s="1"/>
      <c r="B4" s="83"/>
      <c r="C4" s="83"/>
      <c r="D4" s="83"/>
      <c r="E4" s="83"/>
      <c r="F4" s="83"/>
      <c r="G4" s="83"/>
      <c r="H4" s="83"/>
      <c r="I4" s="83"/>
      <c r="J4" s="83"/>
      <c r="K4" s="83"/>
      <c r="L4" s="83"/>
      <c r="M4" s="83"/>
      <c r="N4" s="83"/>
      <c r="O4" s="83"/>
      <c r="P4" s="83"/>
      <c r="Q4" s="1"/>
    </row>
    <row r="5" spans="1:17" ht="30" customHeight="1" x14ac:dyDescent="0.25">
      <c r="A5" s="1"/>
      <c r="B5" s="84" t="s">
        <v>590</v>
      </c>
      <c r="C5" s="84"/>
      <c r="D5" s="84"/>
      <c r="E5" s="84"/>
      <c r="F5" s="84"/>
      <c r="G5" s="84"/>
      <c r="H5" s="84"/>
      <c r="I5" s="84"/>
      <c r="J5" s="84"/>
      <c r="K5" s="84"/>
      <c r="L5" s="84"/>
      <c r="M5" s="84"/>
      <c r="N5" s="84"/>
      <c r="O5" s="84"/>
      <c r="P5" s="84"/>
      <c r="Q5" s="1"/>
    </row>
    <row r="6" spans="1:17" hidden="1" x14ac:dyDescent="0.25">
      <c r="A6" s="1"/>
      <c r="B6" s="1"/>
      <c r="C6" s="1"/>
      <c r="D6" s="1"/>
      <c r="E6" s="1"/>
      <c r="F6" s="1"/>
      <c r="G6" s="1"/>
      <c r="H6" s="1"/>
      <c r="I6" s="1"/>
      <c r="J6" s="1"/>
      <c r="K6" s="1"/>
      <c r="L6" s="1"/>
      <c r="M6" s="1"/>
      <c r="N6" s="1"/>
      <c r="O6" s="1"/>
      <c r="P6" s="1"/>
      <c r="Q6" s="1"/>
    </row>
    <row r="7" spans="1:17" ht="20.25" customHeight="1" x14ac:dyDescent="0.25">
      <c r="A7" s="82" t="s">
        <v>26</v>
      </c>
      <c r="B7" s="82"/>
      <c r="C7" s="82"/>
      <c r="D7" s="82"/>
      <c r="E7" s="82"/>
      <c r="F7" s="82"/>
      <c r="G7" s="82"/>
      <c r="H7" s="82"/>
      <c r="I7" s="82"/>
      <c r="J7" s="82"/>
      <c r="K7" s="82"/>
      <c r="L7" s="82"/>
      <c r="M7" s="82"/>
      <c r="N7" s="82"/>
      <c r="O7" s="82"/>
      <c r="P7" s="82"/>
      <c r="Q7" s="82"/>
    </row>
    <row r="8" spans="1:17" x14ac:dyDescent="0.25">
      <c r="A8" s="82" t="s">
        <v>0</v>
      </c>
      <c r="B8" s="82"/>
      <c r="C8" s="82"/>
      <c r="D8" s="96" t="str">
        <f>[43]PbR!$B$4</f>
        <v>20. Orden y Control de la Gestión Pública y Rendición de Cuentas</v>
      </c>
      <c r="E8" s="86"/>
      <c r="F8" s="86"/>
      <c r="G8" s="86"/>
      <c r="H8" s="86"/>
      <c r="I8" s="87" t="s">
        <v>1</v>
      </c>
      <c r="J8" s="310" t="s">
        <v>35</v>
      </c>
      <c r="K8" s="310"/>
      <c r="L8" s="87" t="s">
        <v>2</v>
      </c>
      <c r="M8" s="96" t="str">
        <f>'[44]POA '!$AA$27</f>
        <v>E Prestación de Servicios Públicos</v>
      </c>
      <c r="N8" s="86"/>
      <c r="O8" s="87" t="s">
        <v>3</v>
      </c>
      <c r="P8" s="96" t="s">
        <v>33</v>
      </c>
      <c r="Q8" s="86"/>
    </row>
    <row r="9" spans="1:17" ht="61.5" customHeight="1" x14ac:dyDescent="0.25">
      <c r="A9" s="82"/>
      <c r="B9" s="82"/>
      <c r="C9" s="82"/>
      <c r="D9" s="86"/>
      <c r="E9" s="86"/>
      <c r="F9" s="86"/>
      <c r="G9" s="86"/>
      <c r="H9" s="86"/>
      <c r="I9" s="87"/>
      <c r="J9" s="310"/>
      <c r="K9" s="310"/>
      <c r="L9" s="87"/>
      <c r="M9" s="86"/>
      <c r="N9" s="86"/>
      <c r="O9" s="87"/>
      <c r="P9" s="86"/>
      <c r="Q9" s="86"/>
    </row>
    <row r="10" spans="1:17" x14ac:dyDescent="0.25">
      <c r="A10" s="82" t="s">
        <v>27</v>
      </c>
      <c r="B10" s="82"/>
      <c r="C10" s="82"/>
      <c r="D10" s="82"/>
      <c r="E10" s="82"/>
      <c r="F10" s="82"/>
      <c r="G10" s="82"/>
      <c r="H10" s="82"/>
      <c r="I10" s="82"/>
      <c r="J10" s="82"/>
      <c r="K10" s="82"/>
      <c r="L10" s="82"/>
      <c r="M10" s="82"/>
      <c r="N10" s="82"/>
      <c r="O10" s="82"/>
      <c r="P10" s="82"/>
      <c r="Q10" s="82"/>
    </row>
    <row r="11" spans="1:17" ht="29.1" customHeight="1" x14ac:dyDescent="0.25">
      <c r="A11" s="6" t="s">
        <v>4</v>
      </c>
      <c r="B11" s="311" t="str">
        <f>[43]POA!$AA$23</f>
        <v>1. Gobierno</v>
      </c>
      <c r="C11" s="91"/>
      <c r="D11" s="91"/>
      <c r="E11" s="92"/>
      <c r="F11" s="6" t="s">
        <v>5</v>
      </c>
      <c r="G11" s="205" t="s">
        <v>237</v>
      </c>
      <c r="H11" s="91"/>
      <c r="I11" s="91"/>
      <c r="J11" s="91"/>
      <c r="K11" s="91"/>
      <c r="L11" s="92"/>
      <c r="M11" s="27" t="s">
        <v>6</v>
      </c>
      <c r="N11" s="205" t="s">
        <v>401</v>
      </c>
      <c r="O11" s="91"/>
      <c r="P11" s="91"/>
      <c r="Q11" s="92"/>
    </row>
    <row r="12" spans="1:17" ht="21.75" customHeight="1" x14ac:dyDescent="0.25">
      <c r="A12" s="82" t="s">
        <v>25</v>
      </c>
      <c r="B12" s="82"/>
      <c r="C12" s="82"/>
      <c r="D12" s="82"/>
      <c r="E12" s="82"/>
      <c r="F12" s="82"/>
      <c r="G12" s="82"/>
      <c r="H12" s="82"/>
      <c r="I12" s="82"/>
      <c r="J12" s="82"/>
      <c r="K12" s="82"/>
      <c r="L12" s="82"/>
      <c r="M12" s="82"/>
      <c r="N12" s="82"/>
      <c r="O12" s="82"/>
      <c r="P12" s="82"/>
      <c r="Q12" s="82"/>
    </row>
    <row r="13" spans="1:17" x14ac:dyDescent="0.25">
      <c r="A13" s="87" t="s">
        <v>7</v>
      </c>
      <c r="B13" s="208" t="s">
        <v>402</v>
      </c>
      <c r="C13" s="86"/>
      <c r="D13" s="82" t="s">
        <v>8</v>
      </c>
      <c r="E13" s="208" t="str">
        <f>'[44]POA '!$C$18</f>
        <v>Contribuir al bienestar social incluyendo la participación ciudadana en los programas de desarrollo integral, en materia de desarrollo humano, salud, inclución social y mejora en las oportunidades de empleo para la ciudadania.</v>
      </c>
      <c r="F13" s="86"/>
      <c r="G13" s="86"/>
      <c r="H13" s="87" t="s">
        <v>9</v>
      </c>
      <c r="I13" s="208" t="str">
        <f>'[44]POA '!$C$20</f>
        <v>Disminuir las carencias sociales mejorando significativamente las condiciones de vida en el Municipio.</v>
      </c>
      <c r="J13" s="86"/>
      <c r="K13" s="86"/>
      <c r="L13" s="86"/>
      <c r="M13" s="87" t="s">
        <v>10</v>
      </c>
      <c r="N13" s="208" t="str">
        <f>'[44]POA '!$C$21</f>
        <v xml:space="preserve">2.1 Entrega de despensas a personas mas necesitadas 2.2 Entrega de herramientas de trabajo a productores de escasos recursos. </v>
      </c>
      <c r="O13" s="86"/>
      <c r="P13" s="86"/>
      <c r="Q13" s="86"/>
    </row>
    <row r="14" spans="1:17" ht="109.5" customHeight="1" x14ac:dyDescent="0.25">
      <c r="A14" s="87"/>
      <c r="B14" s="86"/>
      <c r="C14" s="86"/>
      <c r="D14" s="82"/>
      <c r="E14" s="86"/>
      <c r="F14" s="86"/>
      <c r="G14" s="86"/>
      <c r="H14" s="87"/>
      <c r="I14" s="86"/>
      <c r="J14" s="86"/>
      <c r="K14" s="86"/>
      <c r="L14" s="86"/>
      <c r="M14" s="87"/>
      <c r="N14" s="86"/>
      <c r="O14" s="86"/>
      <c r="P14" s="86"/>
      <c r="Q14" s="86"/>
    </row>
    <row r="15" spans="1:17" x14ac:dyDescent="0.25">
      <c r="A15" s="94" t="s">
        <v>24</v>
      </c>
      <c r="B15" s="94"/>
      <c r="C15" s="94"/>
      <c r="D15" s="94"/>
      <c r="E15" s="94"/>
      <c r="F15" s="94"/>
      <c r="G15" s="94"/>
      <c r="H15" s="94"/>
      <c r="I15" s="94"/>
      <c r="J15" s="94"/>
      <c r="K15" s="94"/>
      <c r="L15" s="94"/>
      <c r="M15" s="94"/>
      <c r="N15" s="94"/>
      <c r="O15" s="94"/>
      <c r="P15" s="94"/>
      <c r="Q15" s="94"/>
    </row>
    <row r="16" spans="1:17" x14ac:dyDescent="0.25">
      <c r="A16" s="87" t="s">
        <v>11</v>
      </c>
      <c r="B16" s="82" t="s">
        <v>12</v>
      </c>
      <c r="C16" s="82"/>
      <c r="D16" s="82"/>
      <c r="E16" s="94" t="s">
        <v>22</v>
      </c>
      <c r="F16" s="94"/>
      <c r="G16" s="94"/>
      <c r="H16" s="94"/>
      <c r="I16" s="94"/>
      <c r="J16" s="94"/>
      <c r="K16" s="94"/>
      <c r="L16" s="94"/>
      <c r="M16" s="94"/>
      <c r="N16" s="87" t="s">
        <v>23</v>
      </c>
      <c r="O16" s="87"/>
      <c r="P16" s="87" t="s">
        <v>21</v>
      </c>
      <c r="Q16" s="87"/>
    </row>
    <row r="17" spans="1:18" ht="15.95" customHeight="1" x14ac:dyDescent="0.25">
      <c r="A17" s="87"/>
      <c r="B17" s="82"/>
      <c r="C17" s="82"/>
      <c r="D17" s="82"/>
      <c r="E17" s="82" t="s">
        <v>13</v>
      </c>
      <c r="F17" s="82"/>
      <c r="G17" s="82" t="s">
        <v>14</v>
      </c>
      <c r="H17" s="82"/>
      <c r="I17" s="82" t="s">
        <v>15</v>
      </c>
      <c r="J17" s="82"/>
      <c r="K17" s="87" t="s">
        <v>16</v>
      </c>
      <c r="L17" s="82" t="s">
        <v>17</v>
      </c>
      <c r="M17" s="82"/>
      <c r="N17" s="87" t="s">
        <v>19</v>
      </c>
      <c r="O17" s="87" t="s">
        <v>20</v>
      </c>
      <c r="P17" s="87"/>
      <c r="Q17" s="87"/>
    </row>
    <row r="18" spans="1:18" ht="63.75" customHeight="1" x14ac:dyDescent="0.25">
      <c r="A18" s="87"/>
      <c r="B18" s="82"/>
      <c r="C18" s="82"/>
      <c r="D18" s="82"/>
      <c r="E18" s="82"/>
      <c r="F18" s="82"/>
      <c r="G18" s="82"/>
      <c r="H18" s="82"/>
      <c r="I18" s="82"/>
      <c r="J18" s="82"/>
      <c r="K18" s="87"/>
      <c r="L18" s="43" t="s">
        <v>578</v>
      </c>
      <c r="M18" s="43" t="s">
        <v>18</v>
      </c>
      <c r="N18" s="87"/>
      <c r="O18" s="87"/>
      <c r="P18" s="87"/>
      <c r="Q18" s="87"/>
    </row>
    <row r="19" spans="1:18" ht="113.25" customHeight="1" x14ac:dyDescent="0.25">
      <c r="A19" s="2" t="s">
        <v>28</v>
      </c>
      <c r="B19" s="86" t="str">
        <f>[44]MIR!$B$15</f>
        <v>Control de los recusos financieros en las Areas de la Administracion Municipa</v>
      </c>
      <c r="C19" s="86"/>
      <c r="D19" s="86"/>
      <c r="E19" s="86" t="str">
        <f>[44]MIR!$C$15</f>
        <v>Procentaje de Cumpli miento en trámites y plan municipal de desarrollo</v>
      </c>
      <c r="F19" s="86"/>
      <c r="G19" s="86" t="str">
        <f>[44]MIR!$G$15</f>
        <v>No. De objetivos programados/No. De objetivos realizados*100 (NOP/NOR*100)</v>
      </c>
      <c r="H19" s="86"/>
      <c r="I19" s="96" t="str">
        <f>[44]MIR!$H$15</f>
        <v>bitacora fotografica y lista de asistencia</v>
      </c>
      <c r="J19" s="86"/>
      <c r="K19" s="45" t="str">
        <f>[45]MIR!$F$13</f>
        <v>Trimestral</v>
      </c>
      <c r="L19" s="4">
        <v>3</v>
      </c>
      <c r="M19" s="81" t="s">
        <v>606</v>
      </c>
      <c r="N19" s="78" t="s">
        <v>608</v>
      </c>
      <c r="O19" s="5">
        <v>0.75</v>
      </c>
      <c r="P19" s="309" t="s">
        <v>32</v>
      </c>
      <c r="Q19" s="106"/>
    </row>
    <row r="20" spans="1:18" ht="102.75" customHeight="1" x14ac:dyDescent="0.25">
      <c r="A20" s="2" t="s">
        <v>29</v>
      </c>
      <c r="B20" s="86" t="str">
        <f>[44]MIR!$B$16</f>
        <v>Implementacion de  Politicas Publicas y acciones de las instacias Federales y Estatales  para el mejor desarrollo y funciones del  H. Ayuntamiento Municipal de Eduardo Neri.</v>
      </c>
      <c r="C20" s="86"/>
      <c r="D20" s="86"/>
      <c r="E20" s="86" t="str">
        <f>[45]MIR!$C$14</f>
        <v>Porcentaje de cumplimiento en  atencion y tramites y plan municipal de desarrollo</v>
      </c>
      <c r="F20" s="86"/>
      <c r="G20" s="86" t="str">
        <f>[45]MIR!$G$14</f>
        <v>No. De acuerdos programados/No. De acuerdos realizados*100 (NAP/NAR*100)</v>
      </c>
      <c r="H20" s="86"/>
      <c r="I20" s="96" t="str">
        <f>[45]MIR!$H$14</f>
        <v>Reportes, Informes, Oficios</v>
      </c>
      <c r="J20" s="86"/>
      <c r="K20" s="45" t="str">
        <f>[45]MIR!$F$14</f>
        <v>Trimestral</v>
      </c>
      <c r="L20" s="79">
        <v>3</v>
      </c>
      <c r="M20" s="81" t="s">
        <v>606</v>
      </c>
      <c r="N20" s="78" t="s">
        <v>608</v>
      </c>
      <c r="O20" s="5">
        <v>0.75</v>
      </c>
      <c r="P20" s="309" t="s">
        <v>32</v>
      </c>
      <c r="Q20" s="106"/>
    </row>
    <row r="21" spans="1:18" ht="113.25" customHeight="1" x14ac:dyDescent="0.25">
      <c r="A21" s="2" t="s">
        <v>78</v>
      </c>
      <c r="B21" s="86" t="str">
        <f>[44]MIR!$B$17</f>
        <v>Buena integracion de los recursos necesarios para el fortalecimiento dentro del Municipio</v>
      </c>
      <c r="C21" s="86"/>
      <c r="D21" s="86"/>
      <c r="E21" s="86" t="str">
        <f>[44]MIR!$C$17</f>
        <v>Porcentaje de metas en el programa municiapal de desarrollo</v>
      </c>
      <c r="F21" s="86"/>
      <c r="G21" s="86" t="str">
        <f>[44]MIR!$G$17</f>
        <v>No. De metas y lineas de acción programadas/No. De metas y lineas de accion realizadas*100 (NMLAP/NMLAR*100)</v>
      </c>
      <c r="H21" s="86"/>
      <c r="I21" s="96" t="str">
        <f>[44]MIR!$H$17</f>
        <v>bitacora fotografica y lista de asistencia</v>
      </c>
      <c r="J21" s="86"/>
      <c r="K21" s="47" t="s">
        <v>577</v>
      </c>
      <c r="L21" s="79">
        <v>3</v>
      </c>
      <c r="M21" s="81" t="s">
        <v>606</v>
      </c>
      <c r="N21" s="78" t="s">
        <v>608</v>
      </c>
      <c r="O21" s="5">
        <v>0.75</v>
      </c>
      <c r="P21" s="309" t="s">
        <v>32</v>
      </c>
      <c r="Q21" s="106"/>
    </row>
    <row r="22" spans="1:18" ht="121.5" customHeight="1" x14ac:dyDescent="0.25">
      <c r="A22" s="2" t="s">
        <v>79</v>
      </c>
      <c r="B22" s="86" t="str">
        <f>[44]MIR!$B$21</f>
        <v xml:space="preserve">Mayor comunicación entre los equipos de trabajo </v>
      </c>
      <c r="C22" s="86"/>
      <c r="D22" s="86"/>
      <c r="E22" s="86" t="str">
        <f>[44]MIR!$C$21</f>
        <v>Reuniones de Dirección (porcentaje)</v>
      </c>
      <c r="F22" s="86"/>
      <c r="G22" s="86" t="str">
        <f>[44]MIR!$G$21</f>
        <v>No. De capacitaciones programadas al personal/No. De capacitaciones realizadas al personal*100 (NCPP/NCRP*100)</v>
      </c>
      <c r="H22" s="86"/>
      <c r="I22" s="96" t="str">
        <f>[44]MIR!$H$21</f>
        <v>bitacora fotografica y lista de asistencia</v>
      </c>
      <c r="J22" s="86"/>
      <c r="K22" s="47" t="s">
        <v>578</v>
      </c>
      <c r="L22" s="79">
        <v>3</v>
      </c>
      <c r="M22" s="81" t="s">
        <v>606</v>
      </c>
      <c r="N22" s="78" t="s">
        <v>608</v>
      </c>
      <c r="O22" s="5">
        <v>0.75</v>
      </c>
      <c r="P22" s="309" t="s">
        <v>32</v>
      </c>
      <c r="Q22" s="106"/>
    </row>
    <row r="23" spans="1:18" x14ac:dyDescent="0.25">
      <c r="A23" s="94" t="s">
        <v>30</v>
      </c>
      <c r="B23" s="94"/>
      <c r="C23" s="94"/>
      <c r="D23" s="94"/>
      <c r="E23" s="94"/>
      <c r="F23" s="94"/>
      <c r="G23" s="94"/>
      <c r="H23" s="94"/>
      <c r="I23" s="94"/>
      <c r="J23" s="94"/>
      <c r="K23" s="94"/>
      <c r="L23" s="94"/>
      <c r="M23" s="94"/>
      <c r="N23" s="94"/>
      <c r="O23" s="94"/>
      <c r="P23" s="94"/>
      <c r="Q23" s="94"/>
    </row>
    <row r="24" spans="1:18" ht="123" customHeight="1" x14ac:dyDescent="0.25">
      <c r="A24" s="3" t="s">
        <v>89</v>
      </c>
      <c r="B24" s="86" t="str">
        <f>[44]MIR!$B$18</f>
        <v xml:space="preserve">Mayor asesoria por parte de las instacias Federales y Estatales </v>
      </c>
      <c r="C24" s="86"/>
      <c r="D24" s="86"/>
      <c r="E24" s="86" t="str">
        <f>[44]MIR!$C$18</f>
        <v>Porcentaje y avance de programa municipal de desarrollo</v>
      </c>
      <c r="F24" s="86"/>
      <c r="G24" s="86" t="str">
        <f>[44]MIR!$G$18</f>
        <v>No. De peticiones solicitadas/No. De peticiones atendidas*100 (NPS/NPA*100)</v>
      </c>
      <c r="H24" s="86"/>
      <c r="I24" s="96" t="str">
        <f>[44]MIR!$H$18</f>
        <v>bitacora fotografica y lista de asistencia</v>
      </c>
      <c r="J24" s="86"/>
      <c r="K24" s="47" t="s">
        <v>578</v>
      </c>
      <c r="L24" s="73">
        <v>3</v>
      </c>
      <c r="M24" s="81" t="s">
        <v>606</v>
      </c>
      <c r="N24" s="78" t="s">
        <v>608</v>
      </c>
      <c r="O24" s="5">
        <v>0.75</v>
      </c>
      <c r="P24" s="309" t="s">
        <v>32</v>
      </c>
      <c r="Q24" s="106"/>
    </row>
    <row r="25" spans="1:18" ht="124.5" customHeight="1" x14ac:dyDescent="0.25">
      <c r="A25" s="3" t="s">
        <v>81</v>
      </c>
      <c r="B25" s="86" t="str">
        <f>[44]MIR!$B$19</f>
        <v xml:space="preserve">Apoyar y definir tiempos para la gestión estratégica. </v>
      </c>
      <c r="C25" s="86"/>
      <c r="D25" s="86"/>
      <c r="E25" s="86" t="str">
        <f>[44]MIR!$C$19</f>
        <v>Porcentaje de metas ejecutados en el plan municipal de desarrrollo</v>
      </c>
      <c r="F25" s="86"/>
      <c r="G25" s="86" t="str">
        <f>[44]MIR!$G$19</f>
        <v>No. De programas programados en el plan estatal/No. De programas realizados en el plan estatal*100 (NPPPE/NPRPE*100)</v>
      </c>
      <c r="H25" s="86"/>
      <c r="I25" s="96" t="str">
        <f>[44]MIR!$H$19</f>
        <v>bitacora fotografica y lista de asistencia</v>
      </c>
      <c r="J25" s="86"/>
      <c r="K25" s="47" t="s">
        <v>578</v>
      </c>
      <c r="L25" s="79">
        <v>3</v>
      </c>
      <c r="M25" s="81" t="s">
        <v>606</v>
      </c>
      <c r="N25" s="78" t="s">
        <v>608</v>
      </c>
      <c r="O25" s="5">
        <v>0.75</v>
      </c>
      <c r="P25" s="309" t="s">
        <v>32</v>
      </c>
      <c r="Q25" s="106"/>
      <c r="R25" t="s">
        <v>34</v>
      </c>
    </row>
    <row r="26" spans="1:18" ht="104.25" customHeight="1" x14ac:dyDescent="0.25">
      <c r="A26" s="3" t="s">
        <v>82</v>
      </c>
      <c r="B26" s="86" t="str">
        <f>[44]MIR!$B$20</f>
        <v xml:space="preserve">Buen fortalecimiento de las areas municipales </v>
      </c>
      <c r="C26" s="86"/>
      <c r="D26" s="86"/>
      <c r="E26" s="86" t="str">
        <f>[46]MIR!$C$20</f>
        <v xml:space="preserve">Porcentaje de metas </v>
      </c>
      <c r="F26" s="86"/>
      <c r="G26" s="86" t="str">
        <f>[44]MIR!$G$20</f>
        <v>No. De solicitudes programadas/No. De solicitudes realizadas*100 (NSP/NSR*100)</v>
      </c>
      <c r="H26" s="86"/>
      <c r="I26" s="96" t="str">
        <f>[44]MIR!$H$19</f>
        <v>bitacora fotografica y lista de asistencia</v>
      </c>
      <c r="J26" s="86"/>
      <c r="K26" s="36" t="s">
        <v>83</v>
      </c>
      <c r="L26" s="79">
        <v>3</v>
      </c>
      <c r="M26" s="81" t="s">
        <v>606</v>
      </c>
      <c r="N26" s="78" t="s">
        <v>608</v>
      </c>
      <c r="O26" s="5">
        <v>0.75</v>
      </c>
      <c r="P26" s="309" t="s">
        <v>32</v>
      </c>
      <c r="Q26" s="106"/>
    </row>
    <row r="27" spans="1:18" ht="105.75" customHeight="1" x14ac:dyDescent="0.25">
      <c r="A27" s="3" t="s">
        <v>84</v>
      </c>
      <c r="B27" s="86" t="str">
        <f>[44]MIR!$B$22</f>
        <v xml:space="preserve">cumplimiento de las metas y objetivos establecidos dentro del plan municipal. </v>
      </c>
      <c r="C27" s="86"/>
      <c r="D27" s="86"/>
      <c r="E27" s="86" t="str">
        <f>[46]MIR!$C$20</f>
        <v xml:space="preserve">Porcentaje de metas </v>
      </c>
      <c r="F27" s="86"/>
      <c r="G27" s="86" t="str">
        <f>[44]MIR!$G$22</f>
        <v>No. De recursos humanos programados/ No. De recursos humanos realizados+100 (NRHP/NRHR*100)</v>
      </c>
      <c r="H27" s="86"/>
      <c r="I27" s="96" t="str">
        <f>[44]MIR!$H$19</f>
        <v>bitacora fotografica y lista de asistencia</v>
      </c>
      <c r="J27" s="86"/>
      <c r="K27" s="36" t="s">
        <v>83</v>
      </c>
      <c r="L27" s="79">
        <v>3</v>
      </c>
      <c r="M27" s="81" t="s">
        <v>606</v>
      </c>
      <c r="N27" s="78" t="s">
        <v>608</v>
      </c>
      <c r="O27" s="5">
        <v>0.75</v>
      </c>
      <c r="P27" s="309" t="s">
        <v>32</v>
      </c>
      <c r="Q27" s="106"/>
    </row>
    <row r="28" spans="1:18" x14ac:dyDescent="0.25">
      <c r="A28" s="1"/>
      <c r="B28" s="1"/>
      <c r="C28" s="1"/>
      <c r="D28" s="1"/>
      <c r="E28" s="1"/>
      <c r="F28" s="1"/>
      <c r="G28" s="1"/>
      <c r="H28" s="1"/>
      <c r="I28" s="1"/>
      <c r="J28" s="1"/>
      <c r="K28" s="1"/>
      <c r="L28" s="1"/>
      <c r="M28" s="1"/>
      <c r="N28" s="1"/>
      <c r="O28" s="1"/>
      <c r="P28" s="1"/>
      <c r="Q28" s="1"/>
    </row>
    <row r="29" spans="1:18" x14ac:dyDescent="0.25">
      <c r="A29" s="1"/>
      <c r="B29" s="1"/>
      <c r="C29" s="1"/>
      <c r="D29" s="1"/>
      <c r="E29" s="1"/>
      <c r="F29" s="1"/>
      <c r="G29" s="1"/>
      <c r="H29" s="1"/>
      <c r="I29" s="1"/>
      <c r="J29" s="1"/>
      <c r="K29" s="1"/>
      <c r="L29" s="1"/>
      <c r="M29" s="1"/>
      <c r="N29" s="1"/>
      <c r="O29" s="1"/>
      <c r="P29" s="1"/>
      <c r="Q29" s="1"/>
    </row>
    <row r="30" spans="1:18" x14ac:dyDescent="0.25">
      <c r="A30" s="1"/>
      <c r="B30" s="1"/>
      <c r="C30" s="1"/>
      <c r="D30" s="1"/>
      <c r="E30" s="1"/>
      <c r="F30" s="1"/>
      <c r="G30" s="1"/>
      <c r="H30" s="1"/>
      <c r="I30" s="1"/>
      <c r="J30" s="1"/>
      <c r="K30" s="1"/>
      <c r="L30" s="1"/>
      <c r="M30" s="1"/>
      <c r="N30" s="1"/>
      <c r="O30" s="1"/>
      <c r="P30" s="1"/>
      <c r="Q30" s="1"/>
    </row>
    <row r="31" spans="1:18" x14ac:dyDescent="0.25">
      <c r="A31" s="1"/>
      <c r="B31" s="1"/>
      <c r="C31" s="1"/>
      <c r="D31" s="1"/>
      <c r="E31" s="1"/>
      <c r="F31" s="1"/>
      <c r="G31" s="1"/>
      <c r="H31" s="1"/>
      <c r="I31" s="1"/>
      <c r="J31" s="1"/>
      <c r="K31" s="1"/>
      <c r="L31" s="1"/>
      <c r="M31" s="1"/>
      <c r="N31" s="1"/>
      <c r="O31" s="1"/>
      <c r="P31" s="1"/>
      <c r="Q31" s="1"/>
    </row>
    <row r="32" spans="1:18" x14ac:dyDescent="0.25">
      <c r="A32" s="1"/>
      <c r="B32" s="1"/>
      <c r="C32" s="1"/>
      <c r="D32" s="1"/>
      <c r="E32" s="1"/>
      <c r="F32" s="97"/>
      <c r="G32" s="97"/>
      <c r="H32" s="97"/>
      <c r="I32" s="1"/>
      <c r="J32" s="1"/>
      <c r="K32" s="1"/>
      <c r="L32" s="1"/>
      <c r="M32" s="1"/>
      <c r="N32" s="1"/>
      <c r="O32" s="1"/>
      <c r="P32" s="1"/>
      <c r="Q32" s="1"/>
    </row>
    <row r="33" spans="1:17" x14ac:dyDescent="0.25">
      <c r="A33" s="1"/>
      <c r="B33" s="1"/>
      <c r="C33" s="1"/>
      <c r="D33" s="1"/>
      <c r="E33" s="1"/>
      <c r="F33" s="97"/>
      <c r="G33" s="97"/>
      <c r="H33" s="97"/>
      <c r="I33" s="1"/>
      <c r="J33" s="1"/>
      <c r="K33" s="1"/>
      <c r="L33" s="1"/>
      <c r="M33" s="1"/>
      <c r="N33" s="1"/>
      <c r="O33" s="1"/>
      <c r="P33" s="1"/>
      <c r="Q33" s="1"/>
    </row>
    <row r="34" spans="1:17" x14ac:dyDescent="0.25">
      <c r="A34" s="1"/>
      <c r="B34" s="1"/>
      <c r="C34" s="1"/>
      <c r="D34" s="1"/>
      <c r="E34" s="1"/>
      <c r="F34" s="1"/>
      <c r="G34" s="1"/>
      <c r="H34" s="1"/>
      <c r="I34" s="1"/>
      <c r="J34" s="1"/>
      <c r="K34" s="1"/>
      <c r="L34" s="1"/>
      <c r="M34" s="1"/>
      <c r="N34" s="1"/>
      <c r="O34" s="1"/>
      <c r="P34" s="1"/>
      <c r="Q34" s="1"/>
    </row>
    <row r="35" spans="1:17" x14ac:dyDescent="0.25">
      <c r="A35" s="1"/>
      <c r="B35" s="1"/>
      <c r="C35" s="1"/>
      <c r="D35" s="1"/>
      <c r="E35" s="1"/>
      <c r="G35" s="1"/>
      <c r="H35" s="1"/>
      <c r="I35" s="1"/>
      <c r="J35" s="1"/>
      <c r="K35" s="1"/>
      <c r="L35" s="1"/>
      <c r="M35" s="1"/>
      <c r="N35" s="1"/>
      <c r="O35" s="1"/>
      <c r="P35" s="1"/>
      <c r="Q35" s="1"/>
    </row>
    <row r="36" spans="1:17" s="1" customFormat="1" x14ac:dyDescent="0.25"/>
    <row r="37" spans="1:17" s="1" customFormat="1" x14ac:dyDescent="0.25"/>
    <row r="38" spans="1:17" s="1" customFormat="1" x14ac:dyDescent="0.25"/>
  </sheetData>
  <mergeCells count="79">
    <mergeCell ref="B2:P4"/>
    <mergeCell ref="B5:P5"/>
    <mergeCell ref="A7:Q7"/>
    <mergeCell ref="A12:Q12"/>
    <mergeCell ref="A8:C9"/>
    <mergeCell ref="D8:H9"/>
    <mergeCell ref="I8:I9"/>
    <mergeCell ref="L8:L9"/>
    <mergeCell ref="J8:K9"/>
    <mergeCell ref="M8:N9"/>
    <mergeCell ref="O8:O9"/>
    <mergeCell ref="P8:Q9"/>
    <mergeCell ref="A10:Q10"/>
    <mergeCell ref="B11:E11"/>
    <mergeCell ref="G11:L11"/>
    <mergeCell ref="N11:Q11"/>
    <mergeCell ref="A15:Q15"/>
    <mergeCell ref="A16:A18"/>
    <mergeCell ref="B16:D18"/>
    <mergeCell ref="L17:M17"/>
    <mergeCell ref="D13:D14"/>
    <mergeCell ref="A13:A14"/>
    <mergeCell ref="H13:H14"/>
    <mergeCell ref="M13:M14"/>
    <mergeCell ref="N13:Q14"/>
    <mergeCell ref="I13:L14"/>
    <mergeCell ref="E13:G14"/>
    <mergeCell ref="B13:C14"/>
    <mergeCell ref="P16:Q18"/>
    <mergeCell ref="E16:M16"/>
    <mergeCell ref="N16:O16"/>
    <mergeCell ref="I17:J18"/>
    <mergeCell ref="A23:Q23"/>
    <mergeCell ref="B19:D19"/>
    <mergeCell ref="B20:D20"/>
    <mergeCell ref="B21:D21"/>
    <mergeCell ref="B22:D22"/>
    <mergeCell ref="E19:F19"/>
    <mergeCell ref="G19:H19"/>
    <mergeCell ref="I19:J19"/>
    <mergeCell ref="P19:Q19"/>
    <mergeCell ref="E20:F20"/>
    <mergeCell ref="G20:H20"/>
    <mergeCell ref="I20:J20"/>
    <mergeCell ref="P20:Q20"/>
    <mergeCell ref="E21:F21"/>
    <mergeCell ref="G21:H21"/>
    <mergeCell ref="I21:J21"/>
    <mergeCell ref="K17:K18"/>
    <mergeCell ref="G17:H18"/>
    <mergeCell ref="E17:F18"/>
    <mergeCell ref="N17:N18"/>
    <mergeCell ref="O17:O18"/>
    <mergeCell ref="P21:Q21"/>
    <mergeCell ref="E22:F22"/>
    <mergeCell ref="G22:H22"/>
    <mergeCell ref="I22:J22"/>
    <mergeCell ref="P22:Q22"/>
    <mergeCell ref="B25:D25"/>
    <mergeCell ref="E25:F25"/>
    <mergeCell ref="G25:H25"/>
    <mergeCell ref="I25:J25"/>
    <mergeCell ref="P25:Q25"/>
    <mergeCell ref="B24:D24"/>
    <mergeCell ref="E24:F24"/>
    <mergeCell ref="G24:H24"/>
    <mergeCell ref="I24:J24"/>
    <mergeCell ref="P24:Q24"/>
    <mergeCell ref="P27:Q27"/>
    <mergeCell ref="F32:H33"/>
    <mergeCell ref="B26:D26"/>
    <mergeCell ref="E26:F26"/>
    <mergeCell ref="G26:H26"/>
    <mergeCell ref="I26:J26"/>
    <mergeCell ref="B27:D27"/>
    <mergeCell ref="E27:F27"/>
    <mergeCell ref="G27:H27"/>
    <mergeCell ref="I27:J27"/>
    <mergeCell ref="P26:Q26"/>
  </mergeCells>
  <pageMargins left="0.70866141732283472" right="0.70866141732283472" top="0.74803149606299213" bottom="0.74803149606299213" header="0.31496062992125984" footer="0.31496062992125984"/>
  <pageSetup scale="53" orientation="landscape" horizont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44</vt:i4>
      </vt:variant>
    </vt:vector>
  </HeadingPairs>
  <TitlesOfParts>
    <vt:vector size="88" baseType="lpstr">
      <vt:lpstr>44.- DIRECCION DE DEPORTES</vt:lpstr>
      <vt:lpstr>43.-DIRECCIÓN DE REGLAME</vt:lpstr>
      <vt:lpstr>42.-DIRECCIÓN DE PROTECCIÓN C</vt:lpstr>
      <vt:lpstr>41.-DIRECCIÓN DE ASUNTOS JURID</vt:lpstr>
      <vt:lpstr>40.-DIRECCIÓN DE PREVENCIÓN S </vt:lpstr>
      <vt:lpstr>39.-DIRECCIÓN DE TRAN</vt:lpstr>
      <vt:lpstr>38.-DIRECCIÓN GENERAL DE SEGUR </vt:lpstr>
      <vt:lpstr>37.-DIRECCIÓN DE LA DIVERCIDAD </vt:lpstr>
      <vt:lpstr>36.-DIRECCIÓN DE LA INSTANCIA </vt:lpstr>
      <vt:lpstr>35.-DIRECCIÓN GENERAL DEL</vt:lpstr>
      <vt:lpstr>34.-DIRECCIÓN DE UNIDAD DE TRAN</vt:lpstr>
      <vt:lpstr>33.-DIRECCIÓN DE LA INSTANCIA  </vt:lpstr>
      <vt:lpstr>32.-DIRECCIÓN DE PLANEA</vt:lpstr>
      <vt:lpstr>31.-DIRECCIÓN DE S</vt:lpstr>
      <vt:lpstr>30.-DIRECCIÓN DE EDUCA</vt:lpstr>
      <vt:lpstr>29.-DIRECCIÓN DE DESARROLLO R</vt:lpstr>
      <vt:lpstr>28.-DIRECCIÓN DE ATENCIÓN A COM</vt:lpstr>
      <vt:lpstr>27.-DIRECCIÓN DE OFICIALIA DE R</vt:lpstr>
      <vt:lpstr>26.-DIRECCIÓN DE COMUNICACIÓN S</vt:lpstr>
      <vt:lpstr>25.-DIRECCIÓN DE DESARROLLO SO</vt:lpstr>
      <vt:lpstr>24.-DIRECCIÓN DE SERVICIOS GENE</vt:lpstr>
      <vt:lpstr>23.-JEFATURA DE SISTEMA DE AGUA</vt:lpstr>
      <vt:lpstr>22.-DIRECCIÓN DE SERVICIOS PUBL</vt:lpstr>
      <vt:lpstr>21.-DIRECCIÓN DE DESARROLLO ECO</vt:lpstr>
      <vt:lpstr>20.-DIRECCION DE ECOLOGIA</vt:lpstr>
      <vt:lpstr>19.-DERECCIÓN GENERAL DE DESARR</vt:lpstr>
      <vt:lpstr>18.-DIRECCIÓN DE CONTROL PATRIM</vt:lpstr>
      <vt:lpstr>17.-DIRECCIÓN DE CATAS</vt:lpstr>
      <vt:lpstr>16.-DIRECCIÓN DE CONTABILI</vt:lpstr>
      <vt:lpstr>15.-DIRECCIÓN DE CUENTA PÚBL</vt:lpstr>
      <vt:lpstr>14.-DIRECCIÓN DE RECURSOS HUMAN</vt:lpstr>
      <vt:lpstr>13.DIRECCIÓN GENERAL DE ADMINIS</vt:lpstr>
      <vt:lpstr>12.-SECRETARIA GENERAL DE GOBI </vt:lpstr>
      <vt:lpstr>11.-ORGANO DE CONTROL INTE</vt:lpstr>
      <vt:lpstr>10.-SINDICATURA</vt:lpstr>
      <vt:lpstr>9.-REGIDURIA DE CULTURA, RECRE</vt:lpstr>
      <vt:lpstr>8.-REGIDURIA DE MEDIO AMBIENTE </vt:lpstr>
      <vt:lpstr>7.-REGIDURIA DE SALUD Y JUVEN</vt:lpstr>
      <vt:lpstr>6..REGIDURIA DE DERECHO DE LAS </vt:lpstr>
      <vt:lpstr>5.-REGIDURIA DE ATENCIÓN Y PART</vt:lpstr>
      <vt:lpstr>4.-REGIDURIA DE EDUCACIÓN Y GRU</vt:lpstr>
      <vt:lpstr>3.-REGIDURIA DE DESARROLLO RURA</vt:lpstr>
      <vt:lpstr>2.-REGIDURIA E DESARROLLO URBAN</vt:lpstr>
      <vt:lpstr>1.-PRESIDENCIA</vt:lpstr>
      <vt:lpstr>'1.-PRESIDENCIA'!Títulos_a_imprimir</vt:lpstr>
      <vt:lpstr>'10.-SINDICATURA'!Títulos_a_imprimir</vt:lpstr>
      <vt:lpstr>'11.-ORGANO DE CONTROL INTE'!Títulos_a_imprimir</vt:lpstr>
      <vt:lpstr>'12.-SECRETARIA GENERAL DE GOBI '!Títulos_a_imprimir</vt:lpstr>
      <vt:lpstr>'13.DIRECCIÓN GENERAL DE ADMINIS'!Títulos_a_imprimir</vt:lpstr>
      <vt:lpstr>'14.-DIRECCIÓN DE RECURSOS HUMAN'!Títulos_a_imprimir</vt:lpstr>
      <vt:lpstr>'15.-DIRECCIÓN DE CUENTA PÚBL'!Títulos_a_imprimir</vt:lpstr>
      <vt:lpstr>'16.-DIRECCIÓN DE CONTABILI'!Títulos_a_imprimir</vt:lpstr>
      <vt:lpstr>'17.-DIRECCIÓN DE CATAS'!Títulos_a_imprimir</vt:lpstr>
      <vt:lpstr>'18.-DIRECCIÓN DE CONTROL PATRIM'!Títulos_a_imprimir</vt:lpstr>
      <vt:lpstr>'19.-DERECCIÓN GENERAL DE DESARR'!Títulos_a_imprimir</vt:lpstr>
      <vt:lpstr>'2.-REGIDURIA E DESARROLLO URBAN'!Títulos_a_imprimir</vt:lpstr>
      <vt:lpstr>'20.-DIRECCION DE ECOLOGIA'!Títulos_a_imprimir</vt:lpstr>
      <vt:lpstr>'21.-DIRECCIÓN DE DESARROLLO ECO'!Títulos_a_imprimir</vt:lpstr>
      <vt:lpstr>'22.-DIRECCIÓN DE SERVICIOS PUBL'!Títulos_a_imprimir</vt:lpstr>
      <vt:lpstr>'23.-JEFATURA DE SISTEMA DE AGUA'!Títulos_a_imprimir</vt:lpstr>
      <vt:lpstr>'24.-DIRECCIÓN DE SERVICIOS GENE'!Títulos_a_imprimir</vt:lpstr>
      <vt:lpstr>'25.-DIRECCIÓN DE DESARROLLO SO'!Títulos_a_imprimir</vt:lpstr>
      <vt:lpstr>'26.-DIRECCIÓN DE COMUNICACIÓN S'!Títulos_a_imprimir</vt:lpstr>
      <vt:lpstr>'27.-DIRECCIÓN DE OFICIALIA DE R'!Títulos_a_imprimir</vt:lpstr>
      <vt:lpstr>'28.-DIRECCIÓN DE ATENCIÓN A COM'!Títulos_a_imprimir</vt:lpstr>
      <vt:lpstr>'29.-DIRECCIÓN DE DESARROLLO R'!Títulos_a_imprimir</vt:lpstr>
      <vt:lpstr>'3.-REGIDURIA DE DESARROLLO RURA'!Títulos_a_imprimir</vt:lpstr>
      <vt:lpstr>'30.-DIRECCIÓN DE EDUCA'!Títulos_a_imprimir</vt:lpstr>
      <vt:lpstr>'31.-DIRECCIÓN DE S'!Títulos_a_imprimir</vt:lpstr>
      <vt:lpstr>'32.-DIRECCIÓN DE PLANEA'!Títulos_a_imprimir</vt:lpstr>
      <vt:lpstr>'33.-DIRECCIÓN DE LA INSTANCIA  '!Títulos_a_imprimir</vt:lpstr>
      <vt:lpstr>'34.-DIRECCIÓN DE UNIDAD DE TRAN'!Títulos_a_imprimir</vt:lpstr>
      <vt:lpstr>'35.-DIRECCIÓN GENERAL DEL'!Títulos_a_imprimir</vt:lpstr>
      <vt:lpstr>'36.-DIRECCIÓN DE LA INSTANCIA '!Títulos_a_imprimir</vt:lpstr>
      <vt:lpstr>'37.-DIRECCIÓN DE LA DIVERCIDAD '!Títulos_a_imprimir</vt:lpstr>
      <vt:lpstr>'38.-DIRECCIÓN GENERAL DE SEGUR '!Títulos_a_imprimir</vt:lpstr>
      <vt:lpstr>'39.-DIRECCIÓN DE TRAN'!Títulos_a_imprimir</vt:lpstr>
      <vt:lpstr>'4.-REGIDURIA DE EDUCACIÓN Y GRU'!Títulos_a_imprimir</vt:lpstr>
      <vt:lpstr>'40.-DIRECCIÓN DE PREVENCIÓN S '!Títulos_a_imprimir</vt:lpstr>
      <vt:lpstr>'41.-DIRECCIÓN DE ASUNTOS JURID'!Títulos_a_imprimir</vt:lpstr>
      <vt:lpstr>'42.-DIRECCIÓN DE PROTECCIÓN C'!Títulos_a_imprimir</vt:lpstr>
      <vt:lpstr>'43.-DIRECCIÓN DE REGLAME'!Títulos_a_imprimir</vt:lpstr>
      <vt:lpstr>'44.- DIRECCION DE DEPORTES'!Títulos_a_imprimir</vt:lpstr>
      <vt:lpstr>'5.-REGIDURIA DE ATENCIÓN Y PART'!Títulos_a_imprimir</vt:lpstr>
      <vt:lpstr>'6..REGIDURIA DE DERECHO DE LAS '!Títulos_a_imprimir</vt:lpstr>
      <vt:lpstr>'7.-REGIDURIA DE SALUD Y JUVEN'!Títulos_a_imprimir</vt:lpstr>
      <vt:lpstr>'8.-REGIDURIA DE MEDIO AMBIENTE '!Títulos_a_imprimir</vt:lpstr>
      <vt:lpstr>'9.-REGIDURIA DE CULTURA, RECRE'!Títulos_a_imprimir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user</cp:lastModifiedBy>
  <cp:lastPrinted>2024-11-04T16:54:41Z</cp:lastPrinted>
  <dcterms:created xsi:type="dcterms:W3CDTF">2022-03-25T18:01:57Z</dcterms:created>
  <dcterms:modified xsi:type="dcterms:W3CDTF">2024-11-04T16:54:43Z</dcterms:modified>
</cp:coreProperties>
</file>